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8 AGOSTO\4 INCISO G NOMINAS DEL SUJETO OBLIGADO AGOSTO 2021\"/>
    </mc:Choice>
  </mc:AlternateContent>
  <bookViews>
    <workbookView xWindow="0" yWindow="0" windowWidth="28800" windowHeight="12432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CIVIL'!$C$2:$N$46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M37" i="124"/>
  <c r="K36" i="124"/>
  <c r="M36" i="124" s="1"/>
  <c r="L35" i="124"/>
  <c r="M35" i="124" s="1"/>
  <c r="I103" i="120" l="1"/>
  <c r="J103" i="120"/>
  <c r="J107" i="120"/>
  <c r="I107" i="120"/>
  <c r="N106" i="120"/>
  <c r="L106" i="120"/>
  <c r="K106" i="120"/>
  <c r="J106" i="120"/>
  <c r="I106" i="120"/>
  <c r="J81" i="120"/>
  <c r="K81" i="120"/>
  <c r="L81" i="120"/>
  <c r="M81" i="120"/>
  <c r="N81" i="120"/>
  <c r="I81" i="120"/>
  <c r="J58" i="120"/>
  <c r="K58" i="120"/>
  <c r="L58" i="120"/>
  <c r="M58" i="120"/>
  <c r="N58" i="120"/>
  <c r="I58" i="120"/>
  <c r="J33" i="120"/>
  <c r="K33" i="120"/>
  <c r="L33" i="120"/>
  <c r="M33" i="120"/>
  <c r="N33" i="120"/>
  <c r="I33" i="120"/>
  <c r="J104" i="120"/>
  <c r="K104" i="120"/>
  <c r="L104" i="120"/>
  <c r="M104" i="120"/>
  <c r="N104" i="120"/>
  <c r="I104" i="120"/>
  <c r="K22" i="120" l="1"/>
  <c r="N22" i="120" s="1"/>
  <c r="D5" i="123" l="1"/>
  <c r="L16" i="126" l="1"/>
  <c r="H16" i="126"/>
  <c r="L13" i="120" l="1"/>
  <c r="L14" i="120"/>
  <c r="L34" i="124" l="1"/>
  <c r="M34" i="124" s="1"/>
  <c r="L33" i="124"/>
  <c r="M33" i="124" s="1"/>
  <c r="L32" i="124"/>
  <c r="M32" i="124" s="1"/>
  <c r="K18" i="124"/>
  <c r="L18" i="124"/>
  <c r="K19" i="124"/>
  <c r="M19" i="124" s="1"/>
  <c r="L19" i="124"/>
  <c r="K21" i="124"/>
  <c r="L21" i="124"/>
  <c r="K22" i="124"/>
  <c r="L22" i="124"/>
  <c r="K24" i="124"/>
  <c r="M24" i="124" s="1"/>
  <c r="L24" i="124"/>
  <c r="K25" i="124"/>
  <c r="L25" i="124"/>
  <c r="K27" i="124"/>
  <c r="L27" i="124"/>
  <c r="K28" i="124"/>
  <c r="M28" i="124" s="1"/>
  <c r="L28" i="124"/>
  <c r="K29" i="124"/>
  <c r="L29" i="124"/>
  <c r="M29" i="124"/>
  <c r="K30" i="124"/>
  <c r="L30" i="124"/>
  <c r="K31" i="124"/>
  <c r="L31" i="124"/>
  <c r="M65" i="124"/>
  <c r="M31" i="124" l="1"/>
  <c r="M25" i="124"/>
  <c r="M18" i="124"/>
  <c r="M22" i="124"/>
  <c r="M30" i="124"/>
  <c r="M27" i="124"/>
  <c r="M21" i="124"/>
  <c r="L144" i="123"/>
  <c r="N144" i="123" s="1"/>
  <c r="L145" i="123"/>
  <c r="N145" i="123" s="1"/>
  <c r="K137" i="123" l="1"/>
  <c r="L137" i="123"/>
  <c r="M64" i="124"/>
  <c r="N137" i="123" l="1"/>
  <c r="L13" i="124"/>
  <c r="M13" i="124" s="1"/>
  <c r="J18" i="125" l="1"/>
  <c r="L95" i="120" l="1"/>
  <c r="L45" i="120" l="1"/>
  <c r="K45" i="120"/>
  <c r="N45" i="120" l="1"/>
  <c r="J20" i="126" l="1"/>
  <c r="L20" i="126"/>
  <c r="M20" i="126" s="1"/>
  <c r="K20" i="126"/>
  <c r="H23" i="126"/>
  <c r="L23" i="126" s="1"/>
  <c r="M23" i="126" s="1"/>
  <c r="J23" i="126" l="1"/>
  <c r="I39" i="124"/>
  <c r="L128" i="123" l="1"/>
  <c r="K128" i="123"/>
  <c r="L111" i="123"/>
  <c r="K111" i="123"/>
  <c r="K97" i="123"/>
  <c r="N97" i="123" s="1"/>
  <c r="L97" i="123"/>
  <c r="K98" i="123"/>
  <c r="L98" i="123"/>
  <c r="K99" i="123"/>
  <c r="N99" i="123" s="1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N105" i="123" s="1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N106" i="123" l="1"/>
  <c r="N102" i="123"/>
  <c r="N98" i="123"/>
  <c r="N96" i="123"/>
  <c r="N146" i="123"/>
  <c r="N152" i="123"/>
  <c r="N155" i="123"/>
  <c r="N94" i="123"/>
  <c r="N104" i="123"/>
  <c r="N100" i="123"/>
  <c r="N111" i="123"/>
  <c r="N108" i="123"/>
  <c r="N37" i="123"/>
  <c r="N41" i="123"/>
  <c r="N69" i="123"/>
  <c r="N91" i="123"/>
  <c r="N107" i="123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6" i="124" l="1"/>
  <c r="M66" i="124" s="1"/>
  <c r="L61" i="124" l="1"/>
  <c r="K61" i="124"/>
  <c r="L60" i="124"/>
  <c r="K60" i="124"/>
  <c r="K16" i="124"/>
  <c r="L16" i="124"/>
  <c r="K12" i="124"/>
  <c r="M12" i="124" s="1"/>
  <c r="L89" i="123"/>
  <c r="N89" i="123" s="1"/>
  <c r="M16" i="124" l="1"/>
  <c r="K99" i="120"/>
  <c r="L91" i="120"/>
  <c r="L103" i="120" s="1"/>
  <c r="K75" i="120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103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I79" i="123"/>
  <c r="J78" i="123"/>
  <c r="L78" i="123" s="1"/>
  <c r="J12" i="125"/>
  <c r="J20" i="125" s="1"/>
  <c r="J13" i="125"/>
  <c r="H20" i="125"/>
  <c r="I20" i="125"/>
  <c r="J15" i="124"/>
  <c r="M60" i="124"/>
  <c r="M61" i="124"/>
  <c r="J62" i="124"/>
  <c r="J63" i="124"/>
  <c r="I68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L134" i="123" l="1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39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J68" i="124"/>
  <c r="D82" i="123"/>
  <c r="K11" i="124"/>
  <c r="L63" i="124"/>
  <c r="M63" i="124" s="1"/>
  <c r="K63" i="124"/>
  <c r="L62" i="124"/>
  <c r="K62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39" i="124"/>
  <c r="L39" i="124"/>
  <c r="M11" i="124"/>
  <c r="N138" i="123"/>
  <c r="J25" i="126"/>
  <c r="L25" i="126"/>
  <c r="K68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8" i="124"/>
  <c r="M62" i="124"/>
  <c r="M68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39" i="124" l="1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<sst xmlns="http://schemas.openxmlformats.org/spreadsheetml/2006/main" count="1019" uniqueCount="495">
  <si>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</si>
  <si>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</si>
  <si>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</si>
  <si>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</si>
  <si>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</si>
  <si>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</si>
  <si>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</si>
  <si>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</si>
  <si>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</si>
  <si>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</si>
  <si>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</si>
  <si>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</si>
  <si>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</si>
  <si>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</si>
  <si>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</si>
  <si>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</si>
  <si>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</si>
  <si>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</si>
  <si>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</si>
  <si>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</si>
  <si>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</si>
  <si>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</si>
  <si>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</si>
  <si>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</si>
  <si>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</si>
  <si>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</si>
  <si>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</si>
  <si>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</si>
  <si>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</si>
  <si>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</si>
  <si>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</si>
  <si>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</si>
  <si>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</si>
  <si>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</si>
  <si>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</si>
  <si>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</si>
  <si>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</si>
  <si>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</si>
  <si>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</si>
  <si>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</si>
  <si>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</si>
  <si>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</si>
  <si>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</si>
  <si>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</si>
  <si>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</si>
  <si>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</si>
  <si>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</si>
  <si>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</si>
  <si>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</si>
  <si>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</si>
  <si>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</si>
  <si>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</si>
  <si>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</si>
  <si>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</si>
  <si>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</si>
  <si>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</si>
  <si>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</si>
  <si>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</si>
  <si>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</si>
  <si>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</si>
  <si>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</si>
  <si>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</si>
  <si>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</si>
  <si>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</si>
  <si>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</si>
  <si>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</si>
  <si>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</si>
  <si>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</si>
  <si>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</si>
  <si>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</si>
  <si>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</si>
  <si>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</si>
  <si>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</si>
  <si>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</si>
  <si>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</si>
  <si>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</si>
  <si>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</si>
  <si>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</si>
  <si>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</si>
  <si>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</si>
  <si>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</si>
  <si>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</si>
  <si>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</si>
  <si>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</si>
  <si>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</si>
  <si>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</si>
  <si>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</si>
  <si>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</si>
  <si>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</si>
  <si>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</si>
  <si>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</si>
  <si>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</si>
  <si>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</si>
  <si>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</si>
  <si>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</si>
  <si>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</si>
  <si>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</si>
  <si>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</si>
  <si>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</si>
  <si>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</si>
  <si>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</si>
  <si>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</si>
  <si>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</si>
  <si>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</si>
  <si>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</si>
  <si>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</si>
  <si>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</si>
  <si>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</si>
  <si>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</si>
  <si>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</si>
  <si>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</si>
  <si>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</si>
  <si>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</si>
  <si>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</si>
  <si>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</si>
  <si>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</si>
  <si>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</si>
  <si>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</si>
  <si>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</si>
  <si>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</si>
  <si>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</si>
  <si>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</si>
  <si>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</si>
  <si>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</si>
  <si>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</si>
  <si>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</si>
  <si>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</si>
  <si>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</si>
  <si>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</si>
  <si>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</si>
  <si>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</si>
  <si>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</si>
  <si>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</si>
  <si>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</si>
  <si>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</si>
  <si>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</si>
  <si>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</si>
  <si>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</si>
  <si>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</si>
  <si>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</si>
  <si>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</si>
  <si>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</si>
  <si>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</si>
  <si>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</si>
  <si>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</si>
  <si>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</si>
  <si>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</si>
  <si>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</si>
  <si>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</si>
  <si>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</si>
  <si>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</si>
  <si>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</si>
  <si>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</si>
  <si>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</si>
  <si>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</si>
  <si>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</si>
  <si>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</si>
  <si>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</si>
  <si>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</si>
  <si>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</si>
  <si>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</si>
  <si>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</si>
  <si>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</si>
  <si>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</si>
  <si>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</si>
  <si>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</si>
  <si>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</si>
  <si>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</si>
  <si>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</si>
  <si>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</si>
  <si>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</si>
  <si>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</si>
  <si>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</si>
  <si>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</si>
  <si>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</si>
  <si>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</si>
  <si>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</si>
  <si>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</si>
  <si>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</si>
  <si>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</si>
  <si>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</si>
  <si>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</si>
  <si>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</si>
  <si>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</si>
  <si>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</si>
  <si>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</si>
  <si>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</si>
  <si>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</si>
  <si>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</si>
  <si>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</si>
  <si>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</si>
  <si>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</si>
  <si>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</si>
  <si>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</si>
  <si>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</si>
  <si>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</si>
  <si>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</si>
  <si>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</si>
  <si>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</si>
  <si>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</si>
  <si>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</si>
  <si>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</si>
  <si>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</si>
  <si>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</si>
  <si>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</si>
  <si>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</si>
  <si>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</si>
  <si>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</si>
  <si>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</si>
  <si>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</si>
  <si>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</si>
  <si>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</si>
  <si>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</si>
  <si>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</si>
  <si>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</si>
  <si>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</si>
  <si>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</si>
  <si>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</si>
  <si>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</si>
  <si>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</si>
  <si>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</si>
  <si>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</si>
  <si>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</si>
  <si>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</si>
  <si>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</si>
  <si>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</si>
  <si>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</si>
  <si>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</si>
  <si>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</si>
  <si>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</si>
  <si>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</si>
  <si>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</si>
  <si>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</si>
  <si>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</si>
  <si>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</si>
  <si>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</si>
  <si>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</si>
  <si>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</si>
  <si>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</si>
  <si>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</si>
  <si>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</si>
  <si>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</si>
  <si>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</si>
  <si>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</si>
  <si>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</si>
  <si>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</si>
  <si>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</si>
  <si>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</si>
  <si>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</si>
  <si>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</si>
  <si>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</si>
  <si>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</si>
  <si>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</si>
  <si>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</si>
  <si>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</si>
  <si>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</si>
  <si>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</si>
  <si>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</si>
  <si>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</si>
  <si>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</si>
  <si>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</si>
  <si>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</si>
  <si>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</si>
  <si>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</si>
  <si>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</si>
  <si>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</si>
  <si>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</si>
  <si>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</si>
  <si>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</si>
  <si>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</si>
  <si>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</si>
  <si>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</si>
  <si>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</si>
  <si>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</si>
  <si>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</si>
  <si>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</si>
  <si>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</si>
  <si>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</si>
  <si>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</si>
  <si>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</si>
  <si>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</si>
  <si>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</si>
  <si>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</si>
  <si>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</si>
  <si>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</si>
  <si>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</si>
  <si>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</si>
  <si>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</si>
  <si>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</si>
  <si>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</si>
  <si>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</si>
  <si>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</si>
  <si>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</si>
  <si>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</si>
  <si>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</si>
  <si>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</si>
  <si>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</si>
  <si>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</si>
  <si>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</si>
  <si>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</si>
  <si>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</si>
  <si>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</si>
  <si>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</si>
  <si>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</si>
  <si>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</si>
  <si>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</si>
  <si>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</si>
  <si>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</si>
  <si>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</si>
  <si>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</si>
  <si>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</si>
  <si>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</si>
  <si>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</si>
  <si>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</si>
  <si>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</si>
  <si>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</si>
  <si>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</si>
  <si>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</si>
  <si>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</si>
  <si>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</si>
  <si>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</si>
  <si>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</si>
  <si>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</si>
  <si>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</si>
  <si>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</si>
  <si>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</si>
  <si>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</si>
  <si>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</si>
  <si>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</si>
  <si>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</si>
  <si>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</si>
  <si>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</si>
  <si>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</si>
  <si>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</si>
  <si>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</si>
  <si>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</si>
  <si>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</si>
  <si>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</si>
  <si>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</si>
  <si>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</si>
  <si>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</si>
  <si>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</si>
  <si>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</si>
  <si>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</si>
  <si>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</si>
  <si>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</si>
  <si>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</si>
  <si>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</si>
  <si>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</si>
  <si>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</si>
  <si>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</si>
  <si>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</si>
  <si>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</si>
  <si>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</si>
  <si>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</si>
  <si>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</si>
  <si>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</si>
  <si>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</si>
  <si>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</si>
  <si>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</si>
  <si>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</si>
  <si>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</si>
  <si>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</si>
  <si>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</si>
  <si>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</si>
  <si>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</si>
  <si>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</si>
  <si>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</si>
  <si>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</si>
  <si>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</si>
  <si>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</si>
  <si>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</si>
  <si>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</si>
  <si>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</si>
  <si>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</si>
  <si>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</si>
  <si>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</si>
  <si>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</si>
  <si>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</si>
  <si>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</si>
  <si>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</si>
  <si>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</si>
  <si>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</si>
  <si>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</si>
  <si>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</si>
  <si>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</si>
  <si>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</si>
  <si>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</si>
  <si>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</si>
  <si>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</si>
  <si>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</si>
  <si>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</si>
  <si>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</si>
  <si>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</si>
  <si>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</si>
  <si>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</si>
  <si>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</si>
  <si>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</si>
  <si>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</si>
  <si>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</si>
  <si>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</si>
  <si>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</si>
  <si>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</si>
  <si>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</si>
  <si>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</si>
  <si>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</si>
  <si>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</si>
  <si>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</si>
  <si>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</si>
  <si>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</si>
  <si>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</si>
  <si>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</si>
  <si>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</si>
  <si>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</si>
  <si>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</si>
  <si>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</si>
  <si>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</si>
  <si>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</si>
  <si>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</si>
  <si>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</si>
  <si>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</si>
  <si>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</si>
  <si>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</si>
  <si>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</si>
  <si>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</si>
  <si>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</si>
  <si>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</si>
  <si>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</si>
  <si>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</si>
  <si>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</si>
  <si>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</si>
  <si>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</si>
  <si>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</si>
  <si>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</si>
  <si>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</si>
  <si>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</si>
  <si>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</si>
  <si>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</si>
  <si>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</si>
  <si>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</si>
  <si>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</si>
  <si>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</si>
  <si>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</si>
  <si>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</si>
  <si>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</si>
  <si>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</si>
  <si>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</si>
  <si>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</si>
  <si>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</si>
  <si>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</si>
  <si>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</si>
  <si>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</si>
  <si>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</si>
  <si>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</si>
  <si>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</si>
  <si>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</si>
  <si>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</si>
  <si>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</si>
  <si>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</si>
  <si>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</si>
  <si>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</si>
  <si>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</si>
  <si>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</si>
  <si>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</si>
  <si>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</si>
  <si>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</si>
  <si>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</si>
  <si>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</si>
  <si>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</si>
  <si>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</si>
  <si>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OFICIAL MAYOR ADMINISTRATIVO</t>
  </si>
  <si>
    <t>SECRETARIA PARTICULAR</t>
  </si>
  <si>
    <t>MERCADO PEREZ VERONICA BEATRIZ</t>
  </si>
  <si>
    <t>PEREZ DIAZ MARIA DEL CARMEN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</si>
  <si>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</si>
  <si>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</si>
  <si>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</si>
  <si>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</si>
  <si>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</si>
  <si>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</si>
  <si>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SALAZAR JAIME JACQUELINE</t>
  </si>
  <si>
    <t>DURAN NUÑO MARIA GUADALUPE</t>
  </si>
  <si>
    <t>0142</t>
  </si>
  <si>
    <t>PRESIDENTA</t>
  </si>
  <si>
    <t>JEFA DE GABINETE</t>
  </si>
  <si>
    <t>L.C.P MARIA GUADALUPE DURAN NUÑO</t>
  </si>
  <si>
    <t>L.C.P MARIA GUADALUPE DURAN NIÑO</t>
  </si>
  <si>
    <t>L.C.P. MARIA GUADALUPE DURAN  NUÑO</t>
  </si>
  <si>
    <t>NOMINA DE DIETAS 1RA QUINCENA DE AGOSTO DE 2021</t>
  </si>
  <si>
    <t>NOMINA 1RA QUINCENA DE AGOSTO DE 2021</t>
  </si>
  <si>
    <t>SUELDOS 1RA QUINCENA DE AGOSTO DE 2021</t>
  </si>
  <si>
    <t>NOMINA 1RA QUINCENA DE AGOSTO DE  2021</t>
  </si>
  <si>
    <t>DEPTO.DE PARTICIPACION SOCIAL</t>
  </si>
  <si>
    <t>ENC. 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</si>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</sst>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168" fontId="46" fillId="4" borderId="0" xfId="0" applyNumberFormat="1" applyFont="1" applyFill="1" applyProtection="1">
      <protection hidden="1"/>
    </xf>
    <xf numFmtId="43" fontId="46" fillId="4" borderId="0" xfId="2" applyFon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110</v>
      </c>
    </row>
    <row r="4" spans="1:1" x14ac:dyDescent="0.25">
      <c r="A4" s="36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abSelected="1" workbookViewId="0">
      <selection activeCell="D12" sqref="D12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0" t="s">
        <v>475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1" x14ac:dyDescent="0.5">
      <c r="B4" s="496" t="s">
        <v>164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8.600000000000001" x14ac:dyDescent="0.45">
      <c r="B5" s="493" t="s">
        <v>488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6.2" x14ac:dyDescent="0.3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3"/>
    </row>
    <row r="7" spans="2:16" x14ac:dyDescent="0.25">
      <c r="B7" s="324"/>
      <c r="C7" s="324" t="s">
        <v>307</v>
      </c>
      <c r="D7" s="88"/>
      <c r="E7" s="88"/>
      <c r="F7" s="89" t="s">
        <v>4</v>
      </c>
      <c r="G7" s="89"/>
      <c r="H7" s="90"/>
      <c r="I7" s="488"/>
      <c r="J7" s="489"/>
      <c r="K7" s="489"/>
      <c r="L7" s="489"/>
      <c r="M7" s="489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150</v>
      </c>
      <c r="I8" s="94"/>
      <c r="J8" s="94" t="s">
        <v>154</v>
      </c>
      <c r="K8" s="94" t="s">
        <v>144</v>
      </c>
      <c r="L8" s="94"/>
      <c r="M8" s="94" t="s">
        <v>2</v>
      </c>
      <c r="N8" s="94"/>
    </row>
    <row r="9" spans="2:16" ht="13.8" x14ac:dyDescent="0.25">
      <c r="B9" s="326"/>
      <c r="C9" s="325" t="s">
        <v>308</v>
      </c>
      <c r="D9" s="95"/>
      <c r="E9" s="97" t="s">
        <v>10</v>
      </c>
      <c r="F9" s="89"/>
      <c r="G9" s="89" t="s">
        <v>152</v>
      </c>
      <c r="H9" s="93" t="s">
        <v>153</v>
      </c>
      <c r="I9" s="94" t="s">
        <v>143</v>
      </c>
      <c r="J9" s="93" t="s">
        <v>155</v>
      </c>
      <c r="K9" s="93" t="s">
        <v>145</v>
      </c>
      <c r="L9" s="93" t="s">
        <v>156</v>
      </c>
      <c r="M9" s="93" t="s">
        <v>146</v>
      </c>
      <c r="N9" s="94" t="s">
        <v>157</v>
      </c>
    </row>
    <row r="10" spans="2:16" ht="13.8" x14ac:dyDescent="0.25">
      <c r="B10" s="325"/>
      <c r="C10" s="325"/>
      <c r="D10" s="96" t="s">
        <v>92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309</v>
      </c>
      <c r="C12" s="328" t="s">
        <v>319</v>
      </c>
      <c r="D12" s="4" t="s">
        <v>181</v>
      </c>
      <c r="E12" s="4" t="s">
        <v>72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310</v>
      </c>
      <c r="C13" s="328" t="s">
        <v>319</v>
      </c>
      <c r="D13" s="4" t="s">
        <v>182</v>
      </c>
      <c r="E13" s="4" t="s">
        <v>72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311</v>
      </c>
      <c r="C14" s="328" t="s">
        <v>319</v>
      </c>
      <c r="D14" s="4" t="s">
        <v>183</v>
      </c>
      <c r="E14" s="4" t="s">
        <v>72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312</v>
      </c>
      <c r="C15" s="328" t="s">
        <v>319</v>
      </c>
      <c r="D15" s="4" t="s">
        <v>184</v>
      </c>
      <c r="E15" s="4" t="s">
        <v>72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313</v>
      </c>
      <c r="C16" s="328" t="s">
        <v>327</v>
      </c>
      <c r="D16" s="4" t="s">
        <v>185</v>
      </c>
      <c r="E16" s="4" t="s">
        <v>72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314</v>
      </c>
      <c r="C17" s="328" t="s">
        <v>319</v>
      </c>
      <c r="D17" s="4" t="s">
        <v>186</v>
      </c>
      <c r="E17" s="4" t="s">
        <v>72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315</v>
      </c>
      <c r="C18" s="328" t="s">
        <v>319</v>
      </c>
      <c r="D18" s="4" t="s">
        <v>187</v>
      </c>
      <c r="E18" s="4" t="s">
        <v>72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316</v>
      </c>
      <c r="C19" s="328" t="s">
        <v>327</v>
      </c>
      <c r="D19" s="4" t="s">
        <v>120</v>
      </c>
      <c r="E19" s="4" t="s">
        <v>72</v>
      </c>
      <c r="F19" s="5">
        <v>0</v>
      </c>
      <c r="G19" s="19">
        <v>10584</v>
      </c>
      <c r="H19" s="19">
        <v>0</v>
      </c>
      <c r="I19" s="19"/>
      <c r="J19" s="19">
        <v>0</v>
      </c>
      <c r="K19" s="320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8"/>
      <c r="C20" s="328" t="s">
        <v>327</v>
      </c>
      <c r="D20" s="4" t="s">
        <v>468</v>
      </c>
      <c r="E20" s="4" t="s">
        <v>72</v>
      </c>
      <c r="F20" s="5">
        <v>15</v>
      </c>
      <c r="G20" s="473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8" t="s">
        <v>317</v>
      </c>
      <c r="C21" s="328" t="s">
        <v>319</v>
      </c>
      <c r="D21" s="4" t="s">
        <v>188</v>
      </c>
      <c r="E21" s="4" t="s">
        <v>72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318</v>
      </c>
      <c r="C22" s="469" t="s">
        <v>319</v>
      </c>
      <c r="D22" s="4" t="s">
        <v>189</v>
      </c>
      <c r="E22" s="4" t="s">
        <v>73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372</v>
      </c>
      <c r="C23" s="470" t="s">
        <v>327</v>
      </c>
      <c r="D23" s="4" t="s">
        <v>469</v>
      </c>
      <c r="E23" s="4" t="s">
        <v>73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3" t="s">
        <v>66</v>
      </c>
      <c r="C25" s="484"/>
      <c r="D25" s="484"/>
      <c r="E25" s="484"/>
      <c r="F25" s="484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118</v>
      </c>
      <c r="M33" s="29" t="s">
        <v>118</v>
      </c>
    </row>
    <row r="34" spans="2:13" x14ac:dyDescent="0.25">
      <c r="D34" s="29" t="s">
        <v>485</v>
      </c>
      <c r="M34" s="15" t="s">
        <v>190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178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94" zoomScaleNormal="100" workbookViewId="0">
      <selection activeCell="G14" sqref="G14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506" t="s">
        <v>12</v>
      </c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7"/>
      <c r="R3" s="51"/>
    </row>
    <row r="4" spans="4:19" ht="18" customHeight="1" x14ac:dyDescent="0.3">
      <c r="D4" s="506" t="s">
        <v>164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7"/>
      <c r="R4" s="51"/>
    </row>
    <row r="5" spans="4:19" ht="18" customHeight="1" x14ac:dyDescent="0.3">
      <c r="D5" s="506" t="s">
        <v>489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7"/>
      <c r="R5" s="51"/>
    </row>
    <row r="6" spans="4:19" ht="18" customHeight="1" x14ac:dyDescent="0.3">
      <c r="D6" s="506" t="s">
        <v>148</v>
      </c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7"/>
    </row>
    <row r="7" spans="4:19" x14ac:dyDescent="0.25">
      <c r="D7" s="333"/>
      <c r="E7" s="333" t="s">
        <v>307</v>
      </c>
      <c r="F7" s="99"/>
      <c r="G7" s="99"/>
      <c r="H7" s="93" t="s">
        <v>4</v>
      </c>
      <c r="I7" s="100"/>
      <c r="J7" s="502" t="s">
        <v>147</v>
      </c>
      <c r="K7" s="503"/>
      <c r="L7" s="502"/>
      <c r="M7" s="504"/>
      <c r="N7" s="504"/>
      <c r="O7" s="93"/>
    </row>
    <row r="8" spans="4:19" ht="12.75" customHeight="1" x14ac:dyDescent="0.25">
      <c r="D8" s="334" t="s">
        <v>3</v>
      </c>
      <c r="E8" s="334" t="s">
        <v>308</v>
      </c>
      <c r="F8" s="89"/>
      <c r="G8" s="89"/>
      <c r="H8" s="92" t="s">
        <v>5</v>
      </c>
      <c r="I8" s="93" t="s">
        <v>1</v>
      </c>
      <c r="J8" s="93" t="s">
        <v>150</v>
      </c>
      <c r="K8" s="354" t="s">
        <v>154</v>
      </c>
      <c r="L8" s="94"/>
      <c r="M8" s="94" t="s">
        <v>170</v>
      </c>
      <c r="N8" s="94" t="s">
        <v>153</v>
      </c>
      <c r="O8" s="89" t="s">
        <v>158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153</v>
      </c>
      <c r="K9" s="355" t="s">
        <v>155</v>
      </c>
      <c r="L9" s="93" t="s">
        <v>156</v>
      </c>
      <c r="M9" s="93" t="s">
        <v>171</v>
      </c>
      <c r="N9" s="93" t="s">
        <v>159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482</v>
      </c>
      <c r="E12" s="338" t="s">
        <v>319</v>
      </c>
      <c r="F12" s="143" t="s">
        <v>481</v>
      </c>
      <c r="G12" s="143" t="s">
        <v>483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321</v>
      </c>
      <c r="E14" s="338" t="s">
        <v>319</v>
      </c>
      <c r="F14" s="143" t="s">
        <v>204</v>
      </c>
      <c r="G14" s="143" t="s">
        <v>484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139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322</v>
      </c>
      <c r="E16" s="338" t="s">
        <v>319</v>
      </c>
      <c r="F16" s="143" t="s">
        <v>203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323</v>
      </c>
      <c r="E17" s="338" t="s">
        <v>319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95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324</v>
      </c>
      <c r="E19" s="338" t="s">
        <v>319</v>
      </c>
      <c r="F19" s="143" t="s">
        <v>53</v>
      </c>
      <c r="G19" s="143" t="s">
        <v>67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325</v>
      </c>
      <c r="E21" s="338" t="s">
        <v>319</v>
      </c>
      <c r="F21" s="143" t="s">
        <v>137</v>
      </c>
      <c r="G21" s="143" t="s">
        <v>233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332</v>
      </c>
      <c r="E22" s="338" t="s">
        <v>319</v>
      </c>
      <c r="F22" s="151" t="s">
        <v>21</v>
      </c>
      <c r="G22" s="144" t="s">
        <v>233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96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326</v>
      </c>
      <c r="E24" s="338" t="s">
        <v>319</v>
      </c>
      <c r="F24" s="143" t="s">
        <v>129</v>
      </c>
      <c r="G24" s="143" t="s">
        <v>97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88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328</v>
      </c>
      <c r="E26" s="338" t="s">
        <v>319</v>
      </c>
      <c r="F26" s="143" t="s">
        <v>141</v>
      </c>
      <c r="G26" s="143" t="s">
        <v>68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329</v>
      </c>
      <c r="E27" s="338" t="s">
        <v>319</v>
      </c>
      <c r="F27" s="151" t="s">
        <v>130</v>
      </c>
      <c r="G27" s="143" t="s">
        <v>131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330</v>
      </c>
      <c r="E28" s="338" t="s">
        <v>327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75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331</v>
      </c>
      <c r="E30" s="338" t="s">
        <v>319</v>
      </c>
      <c r="F30" s="143" t="s">
        <v>98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255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333</v>
      </c>
      <c r="E32" s="338" t="s">
        <v>319</v>
      </c>
      <c r="F32" s="143" t="s">
        <v>76</v>
      </c>
      <c r="G32" s="144" t="s">
        <v>256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>SUM(I11:I32)</f>
        <v>96191</v>
      </c>
      <c r="J33" s="82">
        <f t="shared" ref="J33:N33" si="2">SUM(J11:J32)</f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1" t="s">
        <v>12</v>
      </c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R34" s="51"/>
      <c r="S34" s="52"/>
    </row>
    <row r="35" spans="2:19" ht="21.9" customHeight="1" x14ac:dyDescent="0.3">
      <c r="B35" s="37"/>
      <c r="C35" s="37"/>
      <c r="D35" s="501" t="s">
        <v>164</v>
      </c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R35" s="51"/>
      <c r="S35" s="52"/>
    </row>
    <row r="36" spans="2:19" ht="21.9" customHeight="1" x14ac:dyDescent="0.3">
      <c r="B36" s="37"/>
      <c r="C36" s="37"/>
      <c r="D36" s="501" t="str">
        <f>D5</f>
        <v>NOMINA 1RA QUINCENA DE AGOSTO DE 2021</v>
      </c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R36" s="51"/>
      <c r="S36" s="52"/>
    </row>
    <row r="37" spans="2:19" ht="21.9" customHeight="1" x14ac:dyDescent="0.3">
      <c r="B37" s="37"/>
      <c r="C37" s="37"/>
      <c r="D37" s="501" t="s">
        <v>148</v>
      </c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R37" s="51"/>
      <c r="S37" s="52"/>
    </row>
    <row r="38" spans="2:19" ht="18.75" customHeight="1" x14ac:dyDescent="0.25">
      <c r="B38" s="37"/>
      <c r="C38" s="37"/>
      <c r="D38" s="333"/>
      <c r="E38" s="333" t="s">
        <v>307</v>
      </c>
      <c r="F38" s="99"/>
      <c r="G38" s="99"/>
      <c r="H38" s="93" t="s">
        <v>4</v>
      </c>
      <c r="I38" s="100"/>
      <c r="J38" s="502" t="s">
        <v>147</v>
      </c>
      <c r="K38" s="503"/>
      <c r="L38" s="502"/>
      <c r="M38" s="504"/>
      <c r="N38" s="504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308</v>
      </c>
      <c r="F39" s="89"/>
      <c r="G39" s="89"/>
      <c r="H39" s="92" t="s">
        <v>5</v>
      </c>
      <c r="I39" s="93" t="s">
        <v>1</v>
      </c>
      <c r="J39" s="93" t="s">
        <v>150</v>
      </c>
      <c r="K39" s="354" t="s">
        <v>154</v>
      </c>
      <c r="L39" s="94"/>
      <c r="M39" s="94" t="s">
        <v>170</v>
      </c>
      <c r="N39" s="94" t="s">
        <v>153</v>
      </c>
      <c r="O39" s="89" t="s">
        <v>158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153</v>
      </c>
      <c r="K40" s="355" t="s">
        <v>155</v>
      </c>
      <c r="L40" s="93" t="s">
        <v>156</v>
      </c>
      <c r="M40" s="93" t="s">
        <v>171</v>
      </c>
      <c r="N40" s="93" t="s">
        <v>159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212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320</v>
      </c>
      <c r="E45" s="338" t="s">
        <v>327</v>
      </c>
      <c r="F45" s="151" t="s">
        <v>192</v>
      </c>
      <c r="G45" s="472" t="s">
        <v>470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334</v>
      </c>
      <c r="E46" s="338" t="s">
        <v>319</v>
      </c>
      <c r="F46" s="139" t="s">
        <v>125</v>
      </c>
      <c r="G46" s="232" t="s">
        <v>126</v>
      </c>
      <c r="H46" s="233">
        <v>15</v>
      </c>
      <c r="I46" s="140">
        <v>3690</v>
      </c>
      <c r="J46" s="140">
        <v>3690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1">
        <v>0</v>
      </c>
      <c r="N46" s="141">
        <f t="shared" ref="N46:N57" si="4">J46+K46-L46</f>
        <v>3423.71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23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335</v>
      </c>
      <c r="E48" s="338" t="s">
        <v>319</v>
      </c>
      <c r="F48" s="143" t="s">
        <v>205</v>
      </c>
      <c r="G48" s="143" t="s">
        <v>24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336</v>
      </c>
      <c r="E49" s="338" t="s">
        <v>319</v>
      </c>
      <c r="F49" s="143" t="s">
        <v>25</v>
      </c>
      <c r="G49" s="143" t="s">
        <v>15</v>
      </c>
      <c r="H49" s="138">
        <v>15</v>
      </c>
      <c r="I49" s="141">
        <v>4410</v>
      </c>
      <c r="J49" s="141">
        <v>4410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1">
        <v>0</v>
      </c>
      <c r="N49" s="141">
        <f t="shared" si="4"/>
        <v>4065.38</v>
      </c>
      <c r="O49" s="19"/>
      <c r="R49" s="51"/>
      <c r="S49" s="52"/>
    </row>
    <row r="50" spans="2:19" ht="36.9" customHeight="1" x14ac:dyDescent="0.25">
      <c r="D50" s="338" t="s">
        <v>337</v>
      </c>
      <c r="E50" s="338" t="s">
        <v>327</v>
      </c>
      <c r="F50" s="143" t="s">
        <v>99</v>
      </c>
      <c r="G50" s="143" t="s">
        <v>15</v>
      </c>
      <c r="H50" s="138">
        <v>15</v>
      </c>
      <c r="I50" s="140">
        <v>4410</v>
      </c>
      <c r="J50" s="140">
        <v>4410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4"/>
        <v>4065.38</v>
      </c>
      <c r="O50" s="19"/>
      <c r="R50" s="51"/>
      <c r="S50" s="52"/>
    </row>
    <row r="51" spans="2:19" ht="36.9" customHeight="1" x14ac:dyDescent="0.25">
      <c r="D51" s="338" t="s">
        <v>338</v>
      </c>
      <c r="E51" s="338" t="s">
        <v>319</v>
      </c>
      <c r="F51" s="143" t="s">
        <v>26</v>
      </c>
      <c r="G51" s="143" t="s">
        <v>15</v>
      </c>
      <c r="H51" s="138">
        <v>15</v>
      </c>
      <c r="I51" s="141">
        <v>4410</v>
      </c>
      <c r="J51" s="141">
        <v>4410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4"/>
        <v>4065.38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85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339</v>
      </c>
      <c r="E53" s="338" t="s">
        <v>319</v>
      </c>
      <c r="F53" s="143" t="s">
        <v>54</v>
      </c>
      <c r="G53" s="144" t="s">
        <v>206</v>
      </c>
      <c r="H53" s="138">
        <v>15</v>
      </c>
      <c r="I53" s="141">
        <v>3908</v>
      </c>
      <c r="J53" s="141">
        <v>3908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1">
        <v>0</v>
      </c>
      <c r="N53" s="141">
        <f t="shared" si="4"/>
        <v>3618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27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340</v>
      </c>
      <c r="E55" s="338" t="s">
        <v>319</v>
      </c>
      <c r="F55" s="143" t="s">
        <v>168</v>
      </c>
      <c r="G55" s="143" t="s">
        <v>28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341</v>
      </c>
      <c r="E56" s="338" t="s">
        <v>319</v>
      </c>
      <c r="F56" s="143" t="s">
        <v>77</v>
      </c>
      <c r="G56" s="143" t="s">
        <v>69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342</v>
      </c>
      <c r="E57" s="338" t="s">
        <v>319</v>
      </c>
      <c r="F57" s="143" t="s">
        <v>201</v>
      </c>
      <c r="G57" s="143" t="s">
        <v>69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61020</v>
      </c>
      <c r="J58" s="19">
        <f t="shared" ref="J58:N58" si="5">SUM(J45:J57)</f>
        <v>61020</v>
      </c>
      <c r="K58" s="19">
        <f t="shared" si="5"/>
        <v>0</v>
      </c>
      <c r="L58" s="19">
        <f t="shared" si="5"/>
        <v>6752.15</v>
      </c>
      <c r="M58" s="19">
        <f t="shared" si="5"/>
        <v>0</v>
      </c>
      <c r="N58" s="19">
        <f t="shared" si="5"/>
        <v>54267.85</v>
      </c>
      <c r="O58" s="19"/>
      <c r="R58" s="51"/>
      <c r="S58" s="52"/>
    </row>
    <row r="59" spans="2:19" ht="21.9" customHeight="1" x14ac:dyDescent="0.35">
      <c r="B59" s="37"/>
      <c r="C59" s="37"/>
      <c r="D59" s="505" t="s">
        <v>12</v>
      </c>
      <c r="E59" s="505"/>
      <c r="F59" s="505"/>
      <c r="G59" s="505"/>
      <c r="H59" s="505"/>
      <c r="I59" s="505"/>
      <c r="J59" s="505"/>
      <c r="K59" s="505"/>
      <c r="L59" s="505"/>
      <c r="M59" s="505"/>
      <c r="N59" s="505"/>
      <c r="O59" s="505"/>
      <c r="R59" s="51"/>
      <c r="S59" s="52"/>
    </row>
    <row r="60" spans="2:19" ht="21.9" customHeight="1" x14ac:dyDescent="0.35">
      <c r="B60" s="37"/>
      <c r="C60" s="37"/>
      <c r="D60" s="505" t="s">
        <v>164</v>
      </c>
      <c r="E60" s="505"/>
      <c r="F60" s="505"/>
      <c r="G60" s="505"/>
      <c r="H60" s="505"/>
      <c r="I60" s="505"/>
      <c r="J60" s="505"/>
      <c r="K60" s="505"/>
      <c r="L60" s="505"/>
      <c r="M60" s="505"/>
      <c r="N60" s="505"/>
      <c r="O60" s="505"/>
      <c r="R60" s="51"/>
      <c r="S60" s="52"/>
    </row>
    <row r="61" spans="2:19" ht="21.9" customHeight="1" x14ac:dyDescent="0.35">
      <c r="B61" s="37"/>
      <c r="C61" s="37"/>
      <c r="D61" s="505" t="str">
        <f>D36</f>
        <v>NOMINA 1RA QUINCENA DE AGOSTO DE 2021</v>
      </c>
      <c r="E61" s="505"/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R61" s="51"/>
      <c r="S61" s="52"/>
    </row>
    <row r="62" spans="2:19" ht="21.9" customHeight="1" x14ac:dyDescent="0.35">
      <c r="B62" s="37"/>
      <c r="C62" s="37"/>
      <c r="D62" s="505" t="s">
        <v>148</v>
      </c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R62" s="51"/>
      <c r="S62" s="52"/>
    </row>
    <row r="63" spans="2:19" ht="21.9" customHeight="1" x14ac:dyDescent="0.25">
      <c r="B63" s="37"/>
      <c r="C63" s="37"/>
      <c r="D63" s="333"/>
      <c r="E63" s="333" t="s">
        <v>307</v>
      </c>
      <c r="F63" s="99"/>
      <c r="G63" s="99"/>
      <c r="H63" s="93" t="s">
        <v>4</v>
      </c>
      <c r="I63" s="100"/>
      <c r="J63" s="502" t="s">
        <v>147</v>
      </c>
      <c r="K63" s="503"/>
      <c r="L63" s="502"/>
      <c r="M63" s="504"/>
      <c r="N63" s="504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308</v>
      </c>
      <c r="F64" s="89"/>
      <c r="G64" s="89"/>
      <c r="H64" s="92" t="s">
        <v>5</v>
      </c>
      <c r="I64" s="93" t="s">
        <v>1</v>
      </c>
      <c r="J64" s="93" t="s">
        <v>150</v>
      </c>
      <c r="K64" s="354" t="s">
        <v>154</v>
      </c>
      <c r="L64" s="94"/>
      <c r="M64" s="94" t="s">
        <v>169</v>
      </c>
      <c r="N64" s="94" t="s">
        <v>153</v>
      </c>
      <c r="O64" s="89" t="s">
        <v>158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153</v>
      </c>
      <c r="K65" s="355" t="s">
        <v>155</v>
      </c>
      <c r="L65" s="93" t="s">
        <v>156</v>
      </c>
      <c r="M65" s="93" t="s">
        <v>171</v>
      </c>
      <c r="N65" s="93" t="s">
        <v>159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29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343</v>
      </c>
      <c r="E68" s="338" t="s">
        <v>319</v>
      </c>
      <c r="F68" s="151" t="s">
        <v>31</v>
      </c>
      <c r="G68" s="143" t="s">
        <v>30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344</v>
      </c>
      <c r="E69" s="338" t="s">
        <v>327</v>
      </c>
      <c r="F69" s="151" t="s">
        <v>78</v>
      </c>
      <c r="G69" s="143" t="s">
        <v>30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345</v>
      </c>
      <c r="E70" s="338" t="s">
        <v>327</v>
      </c>
      <c r="F70" s="151" t="s">
        <v>33</v>
      </c>
      <c r="G70" s="143" t="s">
        <v>30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346</v>
      </c>
      <c r="E71" s="338" t="s">
        <v>319</v>
      </c>
      <c r="F71" s="151" t="s">
        <v>35</v>
      </c>
      <c r="G71" s="143" t="s">
        <v>36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347</v>
      </c>
      <c r="E72" s="338" t="s">
        <v>319</v>
      </c>
      <c r="F72" s="151" t="s">
        <v>71</v>
      </c>
      <c r="G72" s="143" t="s">
        <v>36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348</v>
      </c>
      <c r="E73" s="342" t="s">
        <v>319</v>
      </c>
      <c r="F73" s="152" t="s">
        <v>136</v>
      </c>
      <c r="G73" s="151" t="s">
        <v>30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172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349</v>
      </c>
      <c r="E75" s="338" t="s">
        <v>319</v>
      </c>
      <c r="F75" s="151" t="s">
        <v>132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SUM(I68:I75)</f>
        <v>24054</v>
      </c>
      <c r="J81" s="85">
        <f t="shared" ref="J81:N81" si="9">SUM(J68:J75)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5" t="s">
        <v>148</v>
      </c>
      <c r="E82" s="505"/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R82" s="51"/>
      <c r="S82" s="52"/>
    </row>
    <row r="83" spans="4:19" ht="21.9" customHeight="1" x14ac:dyDescent="0.35">
      <c r="D83" s="505" t="s">
        <v>164</v>
      </c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R83" s="51"/>
      <c r="S83" s="52"/>
    </row>
    <row r="84" spans="4:19" ht="21.9" customHeight="1" x14ac:dyDescent="0.35">
      <c r="D84" s="505" t="str">
        <f>D61</f>
        <v>NOMINA 1RA QUINCENA DE AGOSTO DE 2021</v>
      </c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R84" s="51"/>
      <c r="S84" s="52"/>
    </row>
    <row r="85" spans="4:19" ht="21.9" customHeight="1" x14ac:dyDescent="0.35">
      <c r="D85" s="505" t="s">
        <v>148</v>
      </c>
      <c r="E85" s="505"/>
      <c r="F85" s="505"/>
      <c r="G85" s="505"/>
      <c r="H85" s="505"/>
      <c r="I85" s="505"/>
      <c r="J85" s="505"/>
      <c r="K85" s="505"/>
      <c r="L85" s="505"/>
      <c r="M85" s="505"/>
      <c r="N85" s="505"/>
      <c r="O85" s="505"/>
      <c r="R85" s="51"/>
      <c r="S85" s="52"/>
    </row>
    <row r="86" spans="4:19" ht="21.9" customHeight="1" x14ac:dyDescent="0.25">
      <c r="D86" s="333"/>
      <c r="E86" s="333" t="s">
        <v>307</v>
      </c>
      <c r="F86" s="99"/>
      <c r="G86" s="99"/>
      <c r="H86" s="93" t="s">
        <v>4</v>
      </c>
      <c r="I86" s="100"/>
      <c r="J86" s="502" t="s">
        <v>147</v>
      </c>
      <c r="K86" s="503"/>
      <c r="L86" s="502"/>
      <c r="M86" s="504"/>
      <c r="N86" s="504"/>
      <c r="O86" s="93"/>
      <c r="R86" s="51"/>
      <c r="S86" s="52"/>
    </row>
    <row r="87" spans="4:19" ht="13.5" customHeight="1" x14ac:dyDescent="0.25">
      <c r="D87" s="334" t="s">
        <v>3</v>
      </c>
      <c r="E87" s="334" t="s">
        <v>308</v>
      </c>
      <c r="F87" s="89"/>
      <c r="G87" s="89"/>
      <c r="H87" s="92" t="s">
        <v>5</v>
      </c>
      <c r="I87" s="93" t="s">
        <v>1</v>
      </c>
      <c r="J87" s="93" t="s">
        <v>150</v>
      </c>
      <c r="K87" s="354" t="s">
        <v>154</v>
      </c>
      <c r="L87" s="94"/>
      <c r="M87" s="94" t="s">
        <v>170</v>
      </c>
      <c r="N87" s="94" t="s">
        <v>153</v>
      </c>
      <c r="O87" s="89" t="s">
        <v>158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153</v>
      </c>
      <c r="K88" s="355" t="s">
        <v>155</v>
      </c>
      <c r="L88" s="93" t="s">
        <v>156</v>
      </c>
      <c r="M88" s="93" t="s">
        <v>171</v>
      </c>
      <c r="N88" s="93" t="s">
        <v>159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46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351</v>
      </c>
      <c r="E91" s="338" t="s">
        <v>319</v>
      </c>
      <c r="F91" s="143" t="s">
        <v>229</v>
      </c>
      <c r="G91" s="144" t="s">
        <v>112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352</v>
      </c>
      <c r="E92" s="338" t="s">
        <v>327</v>
      </c>
      <c r="F92" s="143" t="s">
        <v>454</v>
      </c>
      <c r="G92" s="144" t="s">
        <v>83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353</v>
      </c>
      <c r="E93" s="338" t="s">
        <v>327</v>
      </c>
      <c r="F93" s="143" t="s">
        <v>472</v>
      </c>
      <c r="G93" s="144" t="s">
        <v>86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354</v>
      </c>
      <c r="E94" s="338" t="s">
        <v>327</v>
      </c>
      <c r="F94" s="143" t="s">
        <v>230</v>
      </c>
      <c r="G94" s="144" t="s">
        <v>87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355</v>
      </c>
      <c r="E95" s="338" t="s">
        <v>327</v>
      </c>
      <c r="F95" s="143" t="s">
        <v>473</v>
      </c>
      <c r="G95" s="144" t="s">
        <v>113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356</v>
      </c>
      <c r="E96" s="338" t="s">
        <v>319</v>
      </c>
      <c r="F96" s="143" t="s">
        <v>231</v>
      </c>
      <c r="G96" s="144" t="s">
        <v>114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357</v>
      </c>
      <c r="E97" s="338" t="s">
        <v>327</v>
      </c>
      <c r="F97" s="143" t="s">
        <v>232</v>
      </c>
      <c r="G97" s="144" t="s">
        <v>115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47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358</v>
      </c>
      <c r="E99" s="338" t="s">
        <v>319</v>
      </c>
      <c r="F99" s="151" t="s">
        <v>49</v>
      </c>
      <c r="G99" s="143" t="s">
        <v>50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359</v>
      </c>
      <c r="E100" s="338" t="s">
        <v>319</v>
      </c>
      <c r="F100" s="151" t="s">
        <v>51</v>
      </c>
      <c r="G100" s="144" t="s">
        <v>52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3" t="s">
        <v>6</v>
      </c>
      <c r="E103" s="484"/>
      <c r="F103" s="484"/>
      <c r="G103" s="484"/>
      <c r="H103" s="484"/>
      <c r="I103" s="159">
        <f>I100+I99+I97+I96+I95+I94+I93+I92+I91+I75+I73+I72+I71+I70+I69+I68+I57+I56+I55+I53+I51+I50+I49+I48+I46+I45+I32+I30+I28+I27+I26+I24+I22+I21+I19+I17+I16+I14+I12</f>
        <v>176634</v>
      </c>
      <c r="J103" s="159">
        <f>SUM(J100+J99+J97+J96+J95+J94+J93+J92+J91+J75+J73+J72+J71+J70+J69+J68+J57+J56+J55+J53+J51+J50+J49+J48+J46+J45+J32+J30+J28+J27+J26+J24+J22+J21+J19+J17+J16+J14+J12)</f>
        <v>176634</v>
      </c>
      <c r="K103" s="363">
        <f>K104+K81+K58+K33</f>
        <v>965.38999999999976</v>
      </c>
      <c r="L103" s="159">
        <f>L104+L81+L58+L33</f>
        <v>16801.489999999998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160797.90000000002</v>
      </c>
      <c r="O103" s="28"/>
      <c r="R103" s="52"/>
      <c r="S103" s="52"/>
    </row>
    <row r="104" spans="4:19" ht="13.8" thickTop="1" x14ac:dyDescent="0.25">
      <c r="I104" s="481">
        <f>SUM(I91:I100)</f>
        <v>17180</v>
      </c>
      <c r="J104" s="481">
        <f t="shared" ref="J104:N104" si="14">SUM(J91:J100)</f>
        <v>17180</v>
      </c>
      <c r="K104" s="481">
        <f t="shared" si="14"/>
        <v>884.16999999999985</v>
      </c>
      <c r="L104" s="481">
        <f t="shared" si="14"/>
        <v>419.66</v>
      </c>
      <c r="M104" s="481">
        <f t="shared" si="14"/>
        <v>0</v>
      </c>
      <c r="N104" s="481">
        <f t="shared" si="14"/>
        <v>17644.509999999998</v>
      </c>
    </row>
    <row r="105" spans="4:19" x14ac:dyDescent="0.25">
      <c r="I105" s="481"/>
      <c r="J105" s="481"/>
      <c r="K105" s="482"/>
      <c r="L105" s="481"/>
      <c r="M105" s="481"/>
      <c r="N105" s="481"/>
    </row>
    <row r="106" spans="4:19" x14ac:dyDescent="0.25">
      <c r="I106" s="481">
        <f>I104+I81+I58+I33</f>
        <v>198445</v>
      </c>
      <c r="J106" s="481">
        <f>J104+J81+J58+J33</f>
        <v>198445</v>
      </c>
      <c r="K106" s="482">
        <f>K104+K81+K58+K33</f>
        <v>965.38999999999976</v>
      </c>
      <c r="L106" s="481">
        <f>L104+L81+L58+L33</f>
        <v>16801.489999999998</v>
      </c>
      <c r="M106" s="481"/>
      <c r="N106" s="481">
        <f>N104+N81+N58+N33</f>
        <v>160797.90000000002</v>
      </c>
    </row>
    <row r="107" spans="4:19" x14ac:dyDescent="0.25">
      <c r="I107" s="481">
        <f>I100+I99+I97+I96+I95+I94+I93+I92+I91+I75+I73+I72+I71+I70+I69+I68+I57+I56+I55+I53+I51+I50+I49+I48+I46+I45+I32+I30+I28+I27+I26+I24+I22+I21+I19+I17+I16+I14+I12</f>
        <v>176634</v>
      </c>
      <c r="J107" s="481">
        <f>J100+J99+J97+J96+J95+J94+J93+J92+J91+J75+J73+J72+J71+J70+J69+J68+J57+J56+J55+J53+J51+J50+J49+J48+J46+J45+J32+J30+J28+J27+J26+J24+J22+J21+J19+J17+J16+J14+J12</f>
        <v>176634</v>
      </c>
      <c r="K107" s="482"/>
      <c r="L107" s="481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116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485</v>
      </c>
      <c r="I112" s="476"/>
      <c r="J112" s="476"/>
      <c r="K112" s="475"/>
      <c r="L112" s="476"/>
      <c r="N112" s="499" t="s">
        <v>190</v>
      </c>
      <c r="O112" s="499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0" t="s">
        <v>161</v>
      </c>
      <c r="O113" s="500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160797.90000000002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opLeftCell="A155" zoomScale="68" zoomScaleNormal="68" workbookViewId="0">
      <selection activeCell="F146" sqref="F146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0" t="s">
        <v>264</v>
      </c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2"/>
    </row>
    <row r="4" spans="4:19" ht="35.1" customHeight="1" x14ac:dyDescent="0.35">
      <c r="D4" s="524" t="s">
        <v>164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25"/>
    </row>
    <row r="5" spans="4:19" ht="35.1" customHeight="1" x14ac:dyDescent="0.35">
      <c r="D5" s="513" t="str">
        <f>PERMANENTES!D5</f>
        <v>NOMINA 1RA QUINCENA DE AGOSTO DE 2021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14"/>
    </row>
    <row r="6" spans="4:19" ht="35.1" customHeight="1" x14ac:dyDescent="0.35">
      <c r="D6" s="518" t="s">
        <v>151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20"/>
    </row>
    <row r="7" spans="4:19" ht="35.1" customHeight="1" x14ac:dyDescent="0.25">
      <c r="D7" s="521" t="s">
        <v>360</v>
      </c>
      <c r="E7" s="385" t="s">
        <v>307</v>
      </c>
      <c r="F7" s="104"/>
      <c r="G7" s="103"/>
      <c r="H7" s="109" t="s">
        <v>4</v>
      </c>
      <c r="I7" s="515" t="s">
        <v>0</v>
      </c>
      <c r="J7" s="516"/>
      <c r="K7" s="517"/>
      <c r="L7" s="398"/>
      <c r="M7" s="106"/>
      <c r="N7" s="105"/>
      <c r="O7" s="107"/>
    </row>
    <row r="8" spans="4:19" ht="35.1" customHeight="1" x14ac:dyDescent="0.25">
      <c r="D8" s="522"/>
      <c r="E8" s="386" t="s">
        <v>308</v>
      </c>
      <c r="F8" s="107"/>
      <c r="G8" s="107"/>
      <c r="H8" s="108" t="s">
        <v>5</v>
      </c>
      <c r="I8" s="109" t="s">
        <v>1</v>
      </c>
      <c r="J8" s="109" t="s">
        <v>150</v>
      </c>
      <c r="K8" s="399" t="s">
        <v>154</v>
      </c>
      <c r="L8" s="399"/>
      <c r="M8" s="105" t="s">
        <v>169</v>
      </c>
      <c r="N8" s="105" t="s">
        <v>153</v>
      </c>
      <c r="O8" s="110"/>
    </row>
    <row r="9" spans="4:19" ht="35.1" customHeight="1" x14ac:dyDescent="0.25">
      <c r="D9" s="522"/>
      <c r="E9" s="386"/>
      <c r="F9" s="111"/>
      <c r="G9" s="112" t="s">
        <v>10</v>
      </c>
      <c r="H9" s="105"/>
      <c r="I9" s="105" t="s">
        <v>7</v>
      </c>
      <c r="J9" s="105" t="s">
        <v>153</v>
      </c>
      <c r="K9" s="108" t="s">
        <v>155</v>
      </c>
      <c r="L9" s="108" t="s">
        <v>156</v>
      </c>
      <c r="M9" s="105" t="s">
        <v>171</v>
      </c>
      <c r="N9" s="105" t="s">
        <v>159</v>
      </c>
      <c r="O9" s="109" t="s">
        <v>162</v>
      </c>
    </row>
    <row r="10" spans="4:19" ht="35.1" customHeight="1" x14ac:dyDescent="0.25">
      <c r="D10" s="523"/>
      <c r="E10" s="387"/>
      <c r="F10" s="111" t="s">
        <v>74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361</v>
      </c>
      <c r="E12" s="373" t="s">
        <v>319</v>
      </c>
      <c r="F12" s="191" t="s">
        <v>94</v>
      </c>
      <c r="G12" s="192" t="s">
        <v>79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362</v>
      </c>
      <c r="E13" s="373" t="s">
        <v>327</v>
      </c>
      <c r="F13" s="191" t="s">
        <v>234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363</v>
      </c>
      <c r="E14" s="373" t="s">
        <v>319</v>
      </c>
      <c r="F14" s="196" t="s">
        <v>193</v>
      </c>
      <c r="G14" s="197" t="s">
        <v>471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220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364</v>
      </c>
      <c r="E16" s="373" t="s">
        <v>319</v>
      </c>
      <c r="F16" s="191" t="s">
        <v>194</v>
      </c>
      <c r="G16" s="192" t="s">
        <v>140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133</v>
      </c>
      <c r="G18" s="192" t="s">
        <v>219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365</v>
      </c>
      <c r="E20" s="389" t="s">
        <v>319</v>
      </c>
      <c r="F20" s="196" t="s">
        <v>195</v>
      </c>
      <c r="G20" s="238" t="s">
        <v>196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119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366</v>
      </c>
      <c r="E24" s="373" t="s">
        <v>319</v>
      </c>
      <c r="F24" s="196" t="s">
        <v>223</v>
      </c>
      <c r="G24" s="192" t="s">
        <v>224</v>
      </c>
      <c r="H24" s="193">
        <v>15</v>
      </c>
      <c r="I24" s="195">
        <v>3183</v>
      </c>
      <c r="J24" s="195">
        <v>3183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5"/>
      <c r="N24" s="200">
        <f>J24+K24-L24-M24</f>
        <v>3096.98</v>
      </c>
      <c r="O24" s="19"/>
      <c r="R24" s="54"/>
      <c r="S24" s="56"/>
    </row>
    <row r="25" spans="4:19" ht="45" customHeight="1" x14ac:dyDescent="0.35">
      <c r="D25" s="371" t="s">
        <v>367</v>
      </c>
      <c r="E25" s="373" t="s">
        <v>319</v>
      </c>
      <c r="F25" s="196" t="s">
        <v>238</v>
      </c>
      <c r="G25" s="192" t="s">
        <v>69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96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368</v>
      </c>
      <c r="E27" s="373" t="s">
        <v>319</v>
      </c>
      <c r="F27" s="191" t="s">
        <v>173</v>
      </c>
      <c r="G27" s="192" t="s">
        <v>211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197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369</v>
      </c>
      <c r="E30" s="390" t="s">
        <v>319</v>
      </c>
      <c r="F30" s="202" t="s">
        <v>199</v>
      </c>
      <c r="G30" s="203" t="s">
        <v>198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370</v>
      </c>
      <c r="E31" s="390" t="s">
        <v>319</v>
      </c>
      <c r="F31" s="202" t="s">
        <v>200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371</v>
      </c>
      <c r="E32" s="390" t="s">
        <v>319</v>
      </c>
      <c r="F32" s="202" t="s">
        <v>93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207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209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373</v>
      </c>
      <c r="E35" s="390" t="s">
        <v>319</v>
      </c>
      <c r="F35" s="202" t="s">
        <v>208</v>
      </c>
      <c r="G35" s="192" t="s">
        <v>210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37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374</v>
      </c>
      <c r="E37" s="374" t="s">
        <v>327</v>
      </c>
      <c r="F37" s="196" t="s">
        <v>274</v>
      </c>
      <c r="G37" s="192" t="s">
        <v>38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375</v>
      </c>
      <c r="E38" s="391" t="s">
        <v>327</v>
      </c>
      <c r="F38" s="244" t="s">
        <v>262</v>
      </c>
      <c r="G38" s="192" t="s">
        <v>34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172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376</v>
      </c>
      <c r="E41" s="391" t="s">
        <v>327</v>
      </c>
      <c r="F41" s="225" t="s">
        <v>263</v>
      </c>
      <c r="G41" s="192" t="s">
        <v>41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08" t="s">
        <v>12</v>
      </c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R44" s="54"/>
      <c r="S44" s="56"/>
    </row>
    <row r="45" spans="2:19" ht="32.1" customHeight="1" x14ac:dyDescent="0.35">
      <c r="B45" s="65"/>
      <c r="C45" s="65"/>
      <c r="D45" s="508" t="s">
        <v>164</v>
      </c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R45" s="54"/>
      <c r="S45" s="56"/>
    </row>
    <row r="46" spans="2:19" ht="32.1" customHeight="1" x14ac:dyDescent="0.35">
      <c r="B46" s="65"/>
      <c r="C46" s="65"/>
      <c r="D46" s="509" t="str">
        <f>D5</f>
        <v>NOMINA 1RA QUINCENA DE AGOSTO DE 2021</v>
      </c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R46" s="54"/>
      <c r="S46" s="56"/>
    </row>
    <row r="47" spans="2:19" ht="32.1" customHeight="1" x14ac:dyDescent="0.35">
      <c r="B47" s="65"/>
      <c r="C47" s="65"/>
      <c r="D47" s="509" t="s">
        <v>151</v>
      </c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R47" s="54"/>
      <c r="S47" s="56"/>
    </row>
    <row r="48" spans="2:19" ht="32.1" customHeight="1" x14ac:dyDescent="0.25">
      <c r="B48" s="65"/>
      <c r="C48" s="65"/>
      <c r="D48" s="521" t="s">
        <v>360</v>
      </c>
      <c r="E48" s="395" t="s">
        <v>307</v>
      </c>
      <c r="F48" s="104"/>
      <c r="G48" s="104"/>
      <c r="H48" s="105" t="s">
        <v>4</v>
      </c>
      <c r="I48" s="515" t="s">
        <v>0</v>
      </c>
      <c r="J48" s="516"/>
      <c r="K48" s="517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22"/>
      <c r="E49" s="396" t="s">
        <v>308</v>
      </c>
      <c r="F49" s="107"/>
      <c r="G49" s="105"/>
      <c r="H49" s="108" t="s">
        <v>5</v>
      </c>
      <c r="I49" s="109" t="s">
        <v>1</v>
      </c>
      <c r="J49" s="109" t="s">
        <v>150</v>
      </c>
      <c r="K49" s="399" t="s">
        <v>154</v>
      </c>
      <c r="L49" s="399"/>
      <c r="M49" s="105" t="s">
        <v>169</v>
      </c>
      <c r="N49" s="105" t="s">
        <v>153</v>
      </c>
      <c r="O49" s="110"/>
      <c r="R49" s="54"/>
      <c r="S49" s="56"/>
    </row>
    <row r="50" spans="2:19" ht="32.1" customHeight="1" x14ac:dyDescent="0.25">
      <c r="B50" s="65"/>
      <c r="C50" s="65"/>
      <c r="D50" s="522"/>
      <c r="E50" s="396"/>
      <c r="F50" s="111"/>
      <c r="G50" s="112" t="s">
        <v>10</v>
      </c>
      <c r="H50" s="105"/>
      <c r="I50" s="105" t="s">
        <v>7</v>
      </c>
      <c r="J50" s="105" t="s">
        <v>153</v>
      </c>
      <c r="K50" s="108" t="s">
        <v>155</v>
      </c>
      <c r="L50" s="108" t="s">
        <v>156</v>
      </c>
      <c r="M50" s="105" t="s">
        <v>171</v>
      </c>
      <c r="N50" s="105" t="s">
        <v>159</v>
      </c>
      <c r="O50" s="109" t="s">
        <v>162</v>
      </c>
      <c r="R50" s="54"/>
      <c r="S50" s="56"/>
    </row>
    <row r="51" spans="2:19" ht="32.1" customHeight="1" x14ac:dyDescent="0.25">
      <c r="B51" s="65"/>
      <c r="C51" s="65"/>
      <c r="D51" s="523"/>
      <c r="E51" s="387"/>
      <c r="F51" s="111" t="s">
        <v>74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216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377</v>
      </c>
      <c r="E54" s="391" t="s">
        <v>327</v>
      </c>
      <c r="F54" s="208" t="s">
        <v>236</v>
      </c>
      <c r="G54" s="192" t="s">
        <v>30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378</v>
      </c>
      <c r="E55" s="391" t="s">
        <v>327</v>
      </c>
      <c r="F55" s="208" t="s">
        <v>237</v>
      </c>
      <c r="G55" s="192" t="s">
        <v>30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379</v>
      </c>
      <c r="E56" s="391" t="s">
        <v>327</v>
      </c>
      <c r="F56" s="208" t="s">
        <v>235</v>
      </c>
      <c r="G56" s="192" t="s">
        <v>38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380</v>
      </c>
      <c r="E57" s="391" t="s">
        <v>319</v>
      </c>
      <c r="F57" s="208" t="s">
        <v>217</v>
      </c>
      <c r="G57" s="192" t="s">
        <v>36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381</v>
      </c>
      <c r="E59" s="391" t="s">
        <v>319</v>
      </c>
      <c r="F59" s="217" t="s">
        <v>56</v>
      </c>
      <c r="G59" s="218" t="s">
        <v>30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382</v>
      </c>
      <c r="E60" s="391" t="s">
        <v>319</v>
      </c>
      <c r="F60" s="217" t="s">
        <v>100</v>
      </c>
      <c r="G60" s="218" t="s">
        <v>30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383</v>
      </c>
      <c r="E61" s="374" t="s">
        <v>319</v>
      </c>
      <c r="F61" s="214" t="s">
        <v>104</v>
      </c>
      <c r="G61" s="215" t="s">
        <v>103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384</v>
      </c>
      <c r="E62" s="374" t="s">
        <v>319</v>
      </c>
      <c r="F62" s="214" t="s">
        <v>128</v>
      </c>
      <c r="G62" s="219" t="s">
        <v>127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385</v>
      </c>
      <c r="E63" s="374" t="s">
        <v>319</v>
      </c>
      <c r="F63" s="214" t="s">
        <v>175</v>
      </c>
      <c r="G63" s="219" t="s">
        <v>36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386</v>
      </c>
      <c r="E64" s="374" t="s">
        <v>319</v>
      </c>
      <c r="F64" s="214" t="s">
        <v>89</v>
      </c>
      <c r="G64" s="219" t="s">
        <v>30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387</v>
      </c>
      <c r="E65" s="374" t="s">
        <v>319</v>
      </c>
      <c r="F65" s="214" t="s">
        <v>80</v>
      </c>
      <c r="G65" s="219" t="s">
        <v>55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388</v>
      </c>
      <c r="E66" s="374" t="s">
        <v>319</v>
      </c>
      <c r="F66" s="214" t="s">
        <v>105</v>
      </c>
      <c r="G66" s="219" t="s">
        <v>30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389</v>
      </c>
      <c r="E67" s="374" t="s">
        <v>319</v>
      </c>
      <c r="F67" s="214" t="s">
        <v>91</v>
      </c>
      <c r="G67" s="214" t="s">
        <v>30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390</v>
      </c>
      <c r="E68" s="374" t="s">
        <v>319</v>
      </c>
      <c r="F68" s="214" t="s">
        <v>106</v>
      </c>
      <c r="G68" s="219" t="s">
        <v>30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391</v>
      </c>
      <c r="E69" s="374" t="s">
        <v>319</v>
      </c>
      <c r="F69" s="214" t="s">
        <v>102</v>
      </c>
      <c r="G69" s="219" t="s">
        <v>30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392</v>
      </c>
      <c r="E70" s="374" t="s">
        <v>327</v>
      </c>
      <c r="F70" s="214" t="s">
        <v>138</v>
      </c>
      <c r="G70" s="219" t="s">
        <v>30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393</v>
      </c>
      <c r="E71" s="374" t="s">
        <v>319</v>
      </c>
      <c r="F71" s="214" t="s">
        <v>101</v>
      </c>
      <c r="G71" s="219" t="s">
        <v>30</v>
      </c>
      <c r="H71" s="216">
        <v>15</v>
      </c>
      <c r="I71" s="200">
        <v>3257</v>
      </c>
      <c r="J71" s="195">
        <f>I71</f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394</v>
      </c>
      <c r="E72" s="374" t="s">
        <v>319</v>
      </c>
      <c r="F72" s="214" t="s">
        <v>109</v>
      </c>
      <c r="G72" s="219" t="s">
        <v>36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395</v>
      </c>
      <c r="E73" s="374" t="s">
        <v>319</v>
      </c>
      <c r="F73" s="196" t="s">
        <v>215</v>
      </c>
      <c r="G73" s="203" t="s">
        <v>34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396</v>
      </c>
      <c r="E74" s="374" t="s">
        <v>319</v>
      </c>
      <c r="F74" s="214" t="s">
        <v>269</v>
      </c>
      <c r="G74" s="219" t="s">
        <v>34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47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397</v>
      </c>
      <c r="E78" s="378" t="s">
        <v>319</v>
      </c>
      <c r="F78" s="217" t="s">
        <v>213</v>
      </c>
      <c r="G78" s="225" t="s">
        <v>48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08" t="s">
        <v>12</v>
      </c>
      <c r="E80" s="508"/>
      <c r="F80" s="508"/>
      <c r="G80" s="508"/>
      <c r="H80" s="508"/>
      <c r="I80" s="508"/>
      <c r="J80" s="508"/>
      <c r="K80" s="508"/>
      <c r="L80" s="508"/>
      <c r="M80" s="508"/>
      <c r="N80" s="508"/>
      <c r="O80" s="508"/>
      <c r="R80" s="54"/>
      <c r="S80" s="56"/>
    </row>
    <row r="81" spans="4:19" ht="38.1" customHeight="1" x14ac:dyDescent="0.35">
      <c r="D81" s="508" t="s">
        <v>164</v>
      </c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R81" s="54"/>
      <c r="S81" s="56"/>
    </row>
    <row r="82" spans="4:19" ht="38.1" customHeight="1" x14ac:dyDescent="0.35">
      <c r="D82" s="509" t="str">
        <f>D5</f>
        <v>NOMINA 1RA QUINCENA DE AGOSTO DE 2021</v>
      </c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R82" s="54"/>
      <c r="S82" s="56"/>
    </row>
    <row r="83" spans="4:19" ht="38.1" customHeight="1" x14ac:dyDescent="0.35">
      <c r="D83" s="509" t="s">
        <v>151</v>
      </c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R83" s="54"/>
      <c r="S83" s="56"/>
    </row>
    <row r="84" spans="4:19" ht="38.1" customHeight="1" x14ac:dyDescent="0.25">
      <c r="D84" s="521" t="s">
        <v>360</v>
      </c>
      <c r="E84" s="395" t="s">
        <v>307</v>
      </c>
      <c r="F84" s="104"/>
      <c r="G84" s="104"/>
      <c r="H84" s="105" t="s">
        <v>4</v>
      </c>
      <c r="I84" s="515" t="s">
        <v>0</v>
      </c>
      <c r="J84" s="516"/>
      <c r="K84" s="517"/>
      <c r="L84" s="398"/>
      <c r="M84" s="106"/>
      <c r="N84" s="105"/>
      <c r="O84" s="107"/>
      <c r="R84" s="54"/>
      <c r="S84" s="56"/>
    </row>
    <row r="85" spans="4:19" ht="38.1" customHeight="1" x14ac:dyDescent="0.25">
      <c r="D85" s="522"/>
      <c r="E85" s="396" t="s">
        <v>308</v>
      </c>
      <c r="F85" s="107"/>
      <c r="G85" s="105"/>
      <c r="H85" s="108" t="s">
        <v>5</v>
      </c>
      <c r="I85" s="109" t="s">
        <v>1</v>
      </c>
      <c r="J85" s="109" t="s">
        <v>150</v>
      </c>
      <c r="K85" s="399" t="s">
        <v>154</v>
      </c>
      <c r="L85" s="399"/>
      <c r="M85" s="105" t="s">
        <v>169</v>
      </c>
      <c r="N85" s="105" t="s">
        <v>153</v>
      </c>
      <c r="O85" s="110"/>
      <c r="R85" s="54"/>
      <c r="S85" s="56"/>
    </row>
    <row r="86" spans="4:19" ht="38.1" customHeight="1" x14ac:dyDescent="0.25">
      <c r="D86" s="522"/>
      <c r="E86" s="396"/>
      <c r="F86" s="111"/>
      <c r="G86" s="112" t="s">
        <v>10</v>
      </c>
      <c r="H86" s="105"/>
      <c r="I86" s="105" t="s">
        <v>7</v>
      </c>
      <c r="J86" s="105" t="s">
        <v>153</v>
      </c>
      <c r="K86" s="108" t="s">
        <v>155</v>
      </c>
      <c r="L86" s="108" t="s">
        <v>156</v>
      </c>
      <c r="M86" s="105" t="s">
        <v>171</v>
      </c>
      <c r="N86" s="105" t="s">
        <v>159</v>
      </c>
      <c r="O86" s="109" t="s">
        <v>162</v>
      </c>
      <c r="R86" s="54"/>
      <c r="S86" s="56"/>
    </row>
    <row r="87" spans="4:19" ht="38.1" customHeight="1" x14ac:dyDescent="0.25">
      <c r="D87" s="523"/>
      <c r="E87" s="387"/>
      <c r="F87" s="111" t="s">
        <v>74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239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398</v>
      </c>
      <c r="E89" s="393" t="s">
        <v>327</v>
      </c>
      <c r="F89" s="214" t="s">
        <v>240</v>
      </c>
      <c r="G89" s="215" t="s">
        <v>241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242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399</v>
      </c>
      <c r="E91" s="378" t="s">
        <v>319</v>
      </c>
      <c r="F91" s="217" t="s">
        <v>455</v>
      </c>
      <c r="G91" s="227" t="s">
        <v>243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245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400</v>
      </c>
      <c r="E94" s="393" t="s">
        <v>327</v>
      </c>
      <c r="F94" s="214" t="s">
        <v>261</v>
      </c>
      <c r="G94" s="219" t="s">
        <v>246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247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401</v>
      </c>
      <c r="E96" s="393" t="s">
        <v>327</v>
      </c>
      <c r="F96" s="214" t="s">
        <v>270</v>
      </c>
      <c r="G96" s="219" t="s">
        <v>30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402</v>
      </c>
      <c r="E97" s="393" t="s">
        <v>327</v>
      </c>
      <c r="F97" s="214" t="s">
        <v>271</v>
      </c>
      <c r="G97" s="219" t="s">
        <v>30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403</v>
      </c>
      <c r="E98" s="393" t="s">
        <v>319</v>
      </c>
      <c r="F98" s="214" t="s">
        <v>272</v>
      </c>
      <c r="G98" s="219" t="s">
        <v>273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404</v>
      </c>
      <c r="E99" s="393" t="s">
        <v>319</v>
      </c>
      <c r="F99" s="214" t="s">
        <v>248</v>
      </c>
      <c r="G99" s="219" t="s">
        <v>30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405</v>
      </c>
      <c r="E100" s="393" t="s">
        <v>327</v>
      </c>
      <c r="F100" s="214" t="s">
        <v>249</v>
      </c>
      <c r="G100" s="219" t="s">
        <v>30</v>
      </c>
      <c r="H100" s="216">
        <v>15</v>
      </c>
      <c r="I100" s="200">
        <v>2415</v>
      </c>
      <c r="J100" s="195">
        <v>2415</v>
      </c>
      <c r="K100" s="194">
        <f t="shared" si="6"/>
        <v>19.98</v>
      </c>
      <c r="L100" s="194">
        <f t="shared" si="7"/>
        <v>0</v>
      </c>
      <c r="M100" s="195">
        <v>0</v>
      </c>
      <c r="N100" s="195">
        <f t="shared" si="8"/>
        <v>2434.98</v>
      </c>
      <c r="O100" s="19"/>
      <c r="R100" s="54"/>
      <c r="S100" s="56"/>
    </row>
    <row r="101" spans="4:19" ht="39.9" customHeight="1" x14ac:dyDescent="0.35">
      <c r="D101" s="377" t="s">
        <v>406</v>
      </c>
      <c r="E101" s="393" t="s">
        <v>327</v>
      </c>
      <c r="F101" s="214" t="s">
        <v>257</v>
      </c>
      <c r="G101" s="219" t="s">
        <v>41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407</v>
      </c>
      <c r="E105" s="393" t="s">
        <v>327</v>
      </c>
      <c r="F105" s="163" t="s">
        <v>265</v>
      </c>
      <c r="G105" s="219" t="s">
        <v>36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408</v>
      </c>
      <c r="E106" s="393" t="s">
        <v>327</v>
      </c>
      <c r="F106" s="163" t="s">
        <v>266</v>
      </c>
      <c r="G106" s="219" t="s">
        <v>452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409</v>
      </c>
      <c r="E107" s="393" t="s">
        <v>319</v>
      </c>
      <c r="F107" s="163" t="s">
        <v>267</v>
      </c>
      <c r="G107" s="219" t="s">
        <v>36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410</v>
      </c>
      <c r="E108" s="393" t="s">
        <v>327</v>
      </c>
      <c r="F108" s="163" t="s">
        <v>268</v>
      </c>
      <c r="G108" s="219" t="s">
        <v>36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220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411</v>
      </c>
      <c r="E111" s="393" t="s">
        <v>327</v>
      </c>
      <c r="F111" s="214" t="s">
        <v>251</v>
      </c>
      <c r="G111" s="215" t="s">
        <v>252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SUM(I89:I113)</f>
        <v>37177</v>
      </c>
      <c r="J114" s="185">
        <f>SUM(J89:J113)</f>
        <v>37177</v>
      </c>
      <c r="K114" s="407">
        <f>SUM(K89:K113)</f>
        <v>273.43</v>
      </c>
      <c r="L114" s="407">
        <f>SUM(L89:L113)</f>
        <v>458.54999999999995</v>
      </c>
      <c r="M114" s="185"/>
      <c r="N114" s="185">
        <f>SUM(N89:N113)</f>
        <v>36991.880000000005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08" t="s">
        <v>12</v>
      </c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R119" s="54"/>
      <c r="S119" s="56"/>
    </row>
    <row r="120" spans="2:19" ht="20.100000000000001" customHeight="1" x14ac:dyDescent="0.35">
      <c r="D120" s="508" t="s">
        <v>164</v>
      </c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R120" s="54"/>
      <c r="S120" s="56"/>
    </row>
    <row r="121" spans="2:19" ht="20.100000000000001" customHeight="1" x14ac:dyDescent="0.35">
      <c r="D121" s="509" t="str">
        <f>D5</f>
        <v>NOMINA 1RA QUINCENA DE AGOSTO DE 2021</v>
      </c>
      <c r="E121" s="509"/>
      <c r="F121" s="509"/>
      <c r="G121" s="509"/>
      <c r="H121" s="509"/>
      <c r="I121" s="509"/>
      <c r="J121" s="509"/>
      <c r="K121" s="509"/>
      <c r="L121" s="509"/>
      <c r="M121" s="509"/>
      <c r="N121" s="509"/>
      <c r="O121" s="509"/>
      <c r="R121" s="54"/>
      <c r="S121" s="56"/>
    </row>
    <row r="122" spans="2:19" ht="20.100000000000001" customHeight="1" x14ac:dyDescent="0.35">
      <c r="D122" s="509" t="s">
        <v>151</v>
      </c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R122" s="54"/>
      <c r="S122" s="56"/>
    </row>
    <row r="123" spans="2:19" ht="33" customHeight="1" x14ac:dyDescent="0.25">
      <c r="D123" s="521" t="s">
        <v>360</v>
      </c>
      <c r="E123" s="395" t="s">
        <v>307</v>
      </c>
      <c r="F123" s="104"/>
      <c r="G123" s="104"/>
      <c r="H123" s="105" t="s">
        <v>4</v>
      </c>
      <c r="I123" s="515" t="s">
        <v>0</v>
      </c>
      <c r="J123" s="516"/>
      <c r="K123" s="517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22"/>
      <c r="E124" s="396" t="s">
        <v>308</v>
      </c>
      <c r="F124" s="105"/>
      <c r="G124" s="114"/>
      <c r="H124" s="108" t="s">
        <v>5</v>
      </c>
      <c r="I124" s="109" t="s">
        <v>1</v>
      </c>
      <c r="J124" s="109" t="s">
        <v>150</v>
      </c>
      <c r="K124" s="399" t="s">
        <v>154</v>
      </c>
      <c r="L124" s="399"/>
      <c r="M124" s="105" t="s">
        <v>169</v>
      </c>
      <c r="N124" s="105" t="s">
        <v>153</v>
      </c>
      <c r="O124" s="110"/>
      <c r="R124" s="54"/>
      <c r="S124" s="56"/>
    </row>
    <row r="125" spans="2:19" ht="33" customHeight="1" x14ac:dyDescent="0.25">
      <c r="D125" s="522"/>
      <c r="E125" s="396"/>
      <c r="F125" s="111"/>
      <c r="G125" s="111" t="s">
        <v>10</v>
      </c>
      <c r="H125" s="105"/>
      <c r="I125" s="105" t="s">
        <v>7</v>
      </c>
      <c r="J125" s="105" t="s">
        <v>153</v>
      </c>
      <c r="K125" s="108" t="s">
        <v>155</v>
      </c>
      <c r="L125" s="108" t="s">
        <v>156</v>
      </c>
      <c r="M125" s="105" t="s">
        <v>171</v>
      </c>
      <c r="N125" s="105" t="s">
        <v>159</v>
      </c>
      <c r="O125" s="109" t="s">
        <v>162</v>
      </c>
      <c r="R125" s="54"/>
      <c r="S125" s="56"/>
    </row>
    <row r="126" spans="2:19" ht="33" customHeight="1" x14ac:dyDescent="0.25">
      <c r="D126" s="523"/>
      <c r="E126" s="387"/>
      <c r="F126" s="111" t="s">
        <v>74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58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412</v>
      </c>
      <c r="E128" s="380" t="s">
        <v>319</v>
      </c>
      <c r="F128" s="441" t="s">
        <v>81</v>
      </c>
      <c r="G128" s="442" t="s">
        <v>82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44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413</v>
      </c>
      <c r="E130" s="371" t="s">
        <v>327</v>
      </c>
      <c r="F130" s="214" t="s">
        <v>214</v>
      </c>
      <c r="G130" s="219" t="s">
        <v>34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414</v>
      </c>
      <c r="E131" s="371" t="s">
        <v>319</v>
      </c>
      <c r="F131" s="214" t="s">
        <v>277</v>
      </c>
      <c r="G131" s="219" t="s">
        <v>34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415</v>
      </c>
      <c r="E132" s="371" t="s">
        <v>327</v>
      </c>
      <c r="F132" s="214" t="s">
        <v>227</v>
      </c>
      <c r="G132" s="219" t="s">
        <v>34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416</v>
      </c>
      <c r="E133" s="371" t="s">
        <v>319</v>
      </c>
      <c r="F133" s="214" t="s">
        <v>107</v>
      </c>
      <c r="G133" s="219" t="s">
        <v>34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417</v>
      </c>
      <c r="E134" s="371" t="s">
        <v>327</v>
      </c>
      <c r="F134" s="214" t="s">
        <v>276</v>
      </c>
      <c r="G134" s="219" t="s">
        <v>38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418</v>
      </c>
      <c r="E135" s="371" t="s">
        <v>327</v>
      </c>
      <c r="F135" s="214" t="s">
        <v>222</v>
      </c>
      <c r="G135" s="219" t="s">
        <v>34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419</v>
      </c>
      <c r="E136" s="371" t="s">
        <v>327</v>
      </c>
      <c r="F136" s="214" t="s">
        <v>228</v>
      </c>
      <c r="G136" s="219" t="s">
        <v>108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327</v>
      </c>
      <c r="F137" s="214" t="s">
        <v>476</v>
      </c>
      <c r="G137" s="219" t="s">
        <v>477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420</v>
      </c>
      <c r="E138" s="371" t="s">
        <v>327</v>
      </c>
      <c r="F138" s="214" t="s">
        <v>253</v>
      </c>
      <c r="G138" s="215" t="s">
        <v>59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421</v>
      </c>
      <c r="E139" s="371" t="s">
        <v>327</v>
      </c>
      <c r="F139" s="214" t="s">
        <v>250</v>
      </c>
      <c r="G139" s="215" t="s">
        <v>135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422</v>
      </c>
      <c r="E140" s="371" t="s">
        <v>327</v>
      </c>
      <c r="F140" s="214" t="s">
        <v>275</v>
      </c>
      <c r="G140" s="219" t="s">
        <v>34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458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466</v>
      </c>
      <c r="E142" s="371" t="s">
        <v>327</v>
      </c>
      <c r="F142" s="214" t="s">
        <v>456</v>
      </c>
      <c r="G142" s="215" t="s">
        <v>457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492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327</v>
      </c>
      <c r="F145" s="441" t="s">
        <v>480</v>
      </c>
      <c r="G145" s="447" t="s">
        <v>493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424</v>
      </c>
      <c r="E146" s="381" t="s">
        <v>319</v>
      </c>
      <c r="F146" s="478" t="s">
        <v>244</v>
      </c>
      <c r="G146" s="479" t="s">
        <v>494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0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425</v>
      </c>
      <c r="E150" s="343" t="s">
        <v>319</v>
      </c>
      <c r="F150" s="214" t="s">
        <v>202</v>
      </c>
      <c r="G150" s="456" t="s">
        <v>177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90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426</v>
      </c>
      <c r="E152" s="371" t="s">
        <v>327</v>
      </c>
      <c r="F152" s="214" t="s">
        <v>259</v>
      </c>
      <c r="G152" s="215" t="s">
        <v>260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427</v>
      </c>
      <c r="E153" s="371" t="s">
        <v>319</v>
      </c>
      <c r="F153" s="219" t="s">
        <v>134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179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428</v>
      </c>
      <c r="E155" s="371" t="s">
        <v>319</v>
      </c>
      <c r="F155" s="219" t="s">
        <v>218</v>
      </c>
      <c r="G155" s="215" t="s">
        <v>180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184153</v>
      </c>
      <c r="J156" s="167">
        <f>J158+J114+J79+J43</f>
        <v>177269</v>
      </c>
      <c r="K156" s="408">
        <f>K158+K114+K79+K43</f>
        <v>2897.1400000000003</v>
      </c>
      <c r="L156" s="408">
        <f>L158+L114+L79+L43</f>
        <v>4483.67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175682.47000000003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184153</v>
      </c>
      <c r="J159" s="250">
        <f>J158+J114+J79+J43</f>
        <v>177269</v>
      </c>
      <c r="K159" s="410">
        <f>K158+K114+K79+K43</f>
        <v>2897.1400000000003</v>
      </c>
      <c r="L159" s="410">
        <f>L158+L114+L79+L43</f>
        <v>4483.67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2897.1400000000003</v>
      </c>
      <c r="L160" s="410">
        <f>L158+L114+L79+L43</f>
        <v>4483.67</v>
      </c>
      <c r="M160" s="231"/>
      <c r="N160" s="231"/>
    </row>
    <row r="161" spans="4:15" x14ac:dyDescent="0.25">
      <c r="F161" s="1" t="s">
        <v>117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485</v>
      </c>
      <c r="G162" s="29"/>
      <c r="H162" s="29"/>
      <c r="I162" s="243"/>
      <c r="J162" s="243"/>
      <c r="K162" s="411"/>
      <c r="L162" s="411"/>
      <c r="M162" s="15"/>
      <c r="N162" s="527" t="s">
        <v>190</v>
      </c>
      <c r="O162" s="527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26" t="s">
        <v>163</v>
      </c>
      <c r="O163" s="526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175682.47000000003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4"/>
  <sheetViews>
    <sheetView topLeftCell="A6" zoomScale="82" zoomScaleNormal="82" workbookViewId="0">
      <selection activeCell="F11" sqref="F11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8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8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8" ht="20.100000000000001" customHeight="1" x14ac:dyDescent="0.6">
      <c r="B3" s="35"/>
      <c r="C3" s="35"/>
      <c r="D3" s="528" t="s">
        <v>12</v>
      </c>
      <c r="E3" s="529"/>
      <c r="F3" s="529"/>
      <c r="G3" s="529"/>
      <c r="H3" s="529"/>
      <c r="I3" s="529"/>
      <c r="J3" s="529"/>
      <c r="K3" s="529"/>
      <c r="L3" s="529"/>
      <c r="M3" s="529"/>
      <c r="N3" s="530"/>
    </row>
    <row r="4" spans="2:18" ht="20.100000000000001" customHeight="1" x14ac:dyDescent="0.6">
      <c r="B4" s="35"/>
      <c r="C4" s="35"/>
      <c r="D4" s="528" t="s">
        <v>164</v>
      </c>
      <c r="E4" s="529"/>
      <c r="F4" s="529"/>
      <c r="G4" s="529"/>
      <c r="H4" s="529"/>
      <c r="I4" s="529"/>
      <c r="J4" s="529"/>
      <c r="K4" s="529"/>
      <c r="L4" s="529"/>
      <c r="M4" s="529"/>
      <c r="N4" s="530"/>
    </row>
    <row r="5" spans="2:18" ht="20.100000000000001" customHeight="1" x14ac:dyDescent="0.6">
      <c r="B5" s="35"/>
      <c r="C5" s="35"/>
      <c r="D5" s="528" t="s">
        <v>491</v>
      </c>
      <c r="E5" s="529"/>
      <c r="F5" s="529"/>
      <c r="G5" s="529"/>
      <c r="H5" s="529"/>
      <c r="I5" s="529"/>
      <c r="J5" s="529"/>
      <c r="K5" s="529"/>
      <c r="L5" s="529"/>
      <c r="M5" s="529"/>
      <c r="N5" s="530"/>
    </row>
    <row r="6" spans="2:18" ht="21.75" customHeight="1" x14ac:dyDescent="0.6">
      <c r="B6" s="35"/>
      <c r="C6" s="35"/>
      <c r="D6" s="528" t="s">
        <v>149</v>
      </c>
      <c r="E6" s="529"/>
      <c r="F6" s="529"/>
      <c r="G6" s="529"/>
      <c r="H6" s="529"/>
      <c r="I6" s="529"/>
      <c r="J6" s="529"/>
      <c r="K6" s="529"/>
      <c r="L6" s="529"/>
      <c r="M6" s="529"/>
      <c r="N6" s="530"/>
    </row>
    <row r="7" spans="2:18" x14ac:dyDescent="0.25">
      <c r="D7" s="333"/>
      <c r="E7" s="426" t="s">
        <v>307</v>
      </c>
      <c r="F7" s="115"/>
      <c r="G7" s="115"/>
      <c r="H7" s="134"/>
      <c r="I7" s="116"/>
      <c r="J7" s="531"/>
      <c r="K7" s="532"/>
      <c r="L7" s="532"/>
      <c r="M7" s="532"/>
      <c r="N7" s="533"/>
    </row>
    <row r="8" spans="2:18" x14ac:dyDescent="0.25">
      <c r="D8" s="334" t="s">
        <v>3</v>
      </c>
      <c r="E8" s="334" t="s">
        <v>308</v>
      </c>
      <c r="F8" s="117"/>
      <c r="G8" s="117"/>
      <c r="H8" s="117"/>
      <c r="I8" s="118" t="s">
        <v>1</v>
      </c>
      <c r="J8" s="119" t="s">
        <v>150</v>
      </c>
      <c r="K8" s="119" t="s">
        <v>154</v>
      </c>
      <c r="L8" s="119"/>
      <c r="M8" s="117" t="s">
        <v>160</v>
      </c>
      <c r="N8" s="117"/>
    </row>
    <row r="9" spans="2:18" ht="24" x14ac:dyDescent="0.25">
      <c r="D9" s="335"/>
      <c r="E9" s="334"/>
      <c r="F9" s="118"/>
      <c r="G9" s="118" t="s">
        <v>10</v>
      </c>
      <c r="H9" s="135" t="s">
        <v>226</v>
      </c>
      <c r="I9" s="117" t="s">
        <v>152</v>
      </c>
      <c r="J9" s="118" t="s">
        <v>153</v>
      </c>
      <c r="K9" s="118" t="s">
        <v>155</v>
      </c>
      <c r="L9" s="118" t="s">
        <v>156</v>
      </c>
      <c r="M9" s="117" t="s">
        <v>159</v>
      </c>
      <c r="N9" s="117" t="s">
        <v>158</v>
      </c>
    </row>
    <row r="10" spans="2:18" x14ac:dyDescent="0.25">
      <c r="D10" s="334"/>
      <c r="E10" s="334"/>
      <c r="F10" s="119" t="s">
        <v>60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8" ht="27.9" customHeight="1" x14ac:dyDescent="0.3">
      <c r="D11" s="417" t="s">
        <v>429</v>
      </c>
      <c r="E11" s="338" t="s">
        <v>327</v>
      </c>
      <c r="F11" s="168" t="s">
        <v>60</v>
      </c>
      <c r="G11" s="169" t="s">
        <v>61</v>
      </c>
      <c r="H11" s="169">
        <v>15</v>
      </c>
      <c r="I11" s="171">
        <v>8368</v>
      </c>
      <c r="J11" s="171">
        <f>I11</f>
        <v>8368</v>
      </c>
      <c r="K11" s="427">
        <f t="shared" ref="K11:K19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/>
      <c r="R11" s="52"/>
    </row>
    <row r="12" spans="2:18" ht="27.9" customHeight="1" x14ac:dyDescent="0.3">
      <c r="D12" s="338" t="s">
        <v>430</v>
      </c>
      <c r="E12" s="338" t="s">
        <v>319</v>
      </c>
      <c r="F12" s="168" t="s">
        <v>60</v>
      </c>
      <c r="G12" s="176" t="s">
        <v>191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1" si="1">J12+K12-L12</f>
        <v>4709.12</v>
      </c>
      <c r="N12" s="171"/>
      <c r="Q12" s="51"/>
      <c r="R12" s="52"/>
    </row>
    <row r="13" spans="2:18" ht="27.9" customHeight="1" x14ac:dyDescent="0.3">
      <c r="D13" s="338" t="s">
        <v>439</v>
      </c>
      <c r="E13" s="338" t="s">
        <v>319</v>
      </c>
      <c r="F13" s="168" t="s">
        <v>60</v>
      </c>
      <c r="G13" s="172" t="s">
        <v>191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8" ht="27.9" customHeight="1" x14ac:dyDescent="0.3">
      <c r="D14" s="338" t="s">
        <v>453</v>
      </c>
      <c r="E14" s="338" t="s">
        <v>319</v>
      </c>
      <c r="F14" s="168" t="s">
        <v>60</v>
      </c>
      <c r="G14" s="172" t="s">
        <v>62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8" ht="32.25" customHeight="1" x14ac:dyDescent="0.3">
      <c r="D15" s="338" t="s">
        <v>431</v>
      </c>
      <c r="E15" s="338" t="s">
        <v>319</v>
      </c>
      <c r="F15" s="168" t="s">
        <v>60</v>
      </c>
      <c r="G15" s="144" t="s">
        <v>142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/>
      <c r="R15" s="52"/>
    </row>
    <row r="16" spans="2:18" ht="27.9" customHeight="1" x14ac:dyDescent="0.3">
      <c r="D16" s="338" t="s">
        <v>432</v>
      </c>
      <c r="E16" s="338" t="s">
        <v>327</v>
      </c>
      <c r="F16" s="168" t="s">
        <v>60</v>
      </c>
      <c r="G16" s="174" t="s">
        <v>62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27.9" hidden="1" customHeight="1" x14ac:dyDescent="0.3">
      <c r="D17" s="338"/>
      <c r="E17" s="338"/>
      <c r="F17" s="168" t="s">
        <v>60</v>
      </c>
      <c r="G17" s="169"/>
      <c r="H17" s="169"/>
      <c r="I17" s="171"/>
      <c r="J17" s="171"/>
      <c r="K17" s="427"/>
      <c r="L17" s="427"/>
      <c r="M17" s="141"/>
      <c r="N17" s="171"/>
      <c r="Q17" s="51"/>
      <c r="R17" s="52"/>
    </row>
    <row r="18" spans="3:18" ht="27.9" customHeight="1" x14ac:dyDescent="0.3">
      <c r="D18" s="338" t="s">
        <v>433</v>
      </c>
      <c r="E18" s="342" t="s">
        <v>327</v>
      </c>
      <c r="F18" s="168" t="s">
        <v>60</v>
      </c>
      <c r="G18" s="174" t="s">
        <v>62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/>
      <c r="R18" s="52"/>
    </row>
    <row r="19" spans="3:18" ht="27.9" customHeight="1" x14ac:dyDescent="0.3">
      <c r="D19" s="338" t="s">
        <v>434</v>
      </c>
      <c r="E19" s="342" t="s">
        <v>319</v>
      </c>
      <c r="F19" s="168" t="s">
        <v>60</v>
      </c>
      <c r="G19" s="174" t="s">
        <v>62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/>
      <c r="R19" s="52"/>
    </row>
    <row r="20" spans="3:18" ht="27.9" hidden="1" customHeight="1" x14ac:dyDescent="0.3">
      <c r="D20" s="338"/>
      <c r="E20" s="338"/>
      <c r="F20" s="168" t="s">
        <v>60</v>
      </c>
      <c r="G20" s="172"/>
      <c r="H20" s="169"/>
      <c r="I20" s="171"/>
      <c r="J20" s="171"/>
      <c r="K20" s="427"/>
      <c r="L20" s="427"/>
      <c r="M20" s="141"/>
      <c r="N20" s="175"/>
      <c r="P20" s="15">
        <v>4237.95</v>
      </c>
      <c r="Q20" s="51"/>
      <c r="R20" s="52"/>
    </row>
    <row r="21" spans="3:18" ht="27.9" customHeight="1" x14ac:dyDescent="0.3">
      <c r="D21" s="338" t="s">
        <v>435</v>
      </c>
      <c r="E21" s="338" t="s">
        <v>327</v>
      </c>
      <c r="F21" s="168" t="s">
        <v>60</v>
      </c>
      <c r="G21" s="172" t="s">
        <v>62</v>
      </c>
      <c r="H21" s="169">
        <v>15</v>
      </c>
      <c r="I21" s="171">
        <v>4760</v>
      </c>
      <c r="J21" s="171">
        <v>4760</v>
      </c>
      <c r="K21" s="427">
        <f t="shared" ref="K21:K31" si="3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7">
        <f t="shared" ref="L21:L31" si="4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5"/>
      <c r="Q21" s="51"/>
      <c r="R21" s="52"/>
    </row>
    <row r="22" spans="3:18" ht="27.9" customHeight="1" x14ac:dyDescent="0.3">
      <c r="D22" s="338" t="s">
        <v>436</v>
      </c>
      <c r="E22" s="338" t="s">
        <v>327</v>
      </c>
      <c r="F22" s="168" t="s">
        <v>60</v>
      </c>
      <c r="G22" s="173" t="s">
        <v>62</v>
      </c>
      <c r="H22" s="169">
        <v>15</v>
      </c>
      <c r="I22" s="171">
        <v>4760</v>
      </c>
      <c r="J22" s="171">
        <v>4760</v>
      </c>
      <c r="K22" s="427">
        <f t="shared" si="3"/>
        <v>0</v>
      </c>
      <c r="L22" s="427">
        <f t="shared" si="4"/>
        <v>383.52</v>
      </c>
      <c r="M22" s="141">
        <f t="shared" si="1"/>
        <v>4376.4799999999996</v>
      </c>
      <c r="N22" s="175"/>
      <c r="Q22" s="51"/>
      <c r="R22" s="52"/>
    </row>
    <row r="23" spans="3:18" ht="27.9" hidden="1" customHeight="1" x14ac:dyDescent="0.3">
      <c r="C23" s="18"/>
      <c r="D23" s="338"/>
      <c r="E23" s="338"/>
      <c r="F23" s="168" t="s">
        <v>60</v>
      </c>
      <c r="G23" s="172"/>
      <c r="H23" s="169"/>
      <c r="I23" s="171"/>
      <c r="J23" s="171"/>
      <c r="K23" s="427"/>
      <c r="L23" s="427"/>
      <c r="M23" s="141"/>
      <c r="N23" s="175"/>
      <c r="Q23" s="51"/>
      <c r="R23" s="52"/>
    </row>
    <row r="24" spans="3:18" ht="27.9" customHeight="1" x14ac:dyDescent="0.3">
      <c r="D24" s="338" t="s">
        <v>437</v>
      </c>
      <c r="E24" s="338" t="s">
        <v>327</v>
      </c>
      <c r="F24" s="168" t="s">
        <v>60</v>
      </c>
      <c r="G24" s="172" t="s">
        <v>62</v>
      </c>
      <c r="H24" s="169">
        <v>15</v>
      </c>
      <c r="I24" s="171">
        <v>4760</v>
      </c>
      <c r="J24" s="171">
        <v>4760</v>
      </c>
      <c r="K24" s="427">
        <f t="shared" si="3"/>
        <v>0</v>
      </c>
      <c r="L24" s="427">
        <f t="shared" si="4"/>
        <v>383.52</v>
      </c>
      <c r="M24" s="141">
        <f t="shared" si="1"/>
        <v>4376.4799999999996</v>
      </c>
      <c r="N24" s="175"/>
      <c r="Q24" s="51"/>
      <c r="R24" s="52"/>
    </row>
    <row r="25" spans="3:18" ht="27.9" customHeight="1" x14ac:dyDescent="0.3">
      <c r="D25" s="338" t="s">
        <v>438</v>
      </c>
      <c r="E25" s="338" t="s">
        <v>327</v>
      </c>
      <c r="F25" s="168" t="s">
        <v>60</v>
      </c>
      <c r="G25" s="172" t="s">
        <v>62</v>
      </c>
      <c r="H25" s="169">
        <v>15</v>
      </c>
      <c r="I25" s="171">
        <v>4760</v>
      </c>
      <c r="J25" s="171">
        <v>4760</v>
      </c>
      <c r="K25" s="427">
        <f t="shared" si="3"/>
        <v>0</v>
      </c>
      <c r="L25" s="427">
        <f t="shared" si="4"/>
        <v>383.52</v>
      </c>
      <c r="M25" s="141">
        <f t="shared" si="1"/>
        <v>4376.4799999999996</v>
      </c>
      <c r="N25" s="175"/>
      <c r="Q25" s="51"/>
      <c r="R25" s="52"/>
    </row>
    <row r="26" spans="3:18" ht="27.9" hidden="1" customHeight="1" x14ac:dyDescent="0.3">
      <c r="D26" s="338"/>
      <c r="E26" s="338"/>
      <c r="F26" s="168" t="s">
        <v>60</v>
      </c>
      <c r="G26" s="172"/>
      <c r="H26" s="169"/>
      <c r="I26" s="171"/>
      <c r="J26" s="171"/>
      <c r="K26" s="427"/>
      <c r="L26" s="427"/>
      <c r="M26" s="141"/>
      <c r="N26" s="175"/>
      <c r="Q26" s="51"/>
      <c r="R26" s="52"/>
    </row>
    <row r="27" spans="3:18" ht="27.9" customHeight="1" x14ac:dyDescent="0.3">
      <c r="D27" s="338" t="s">
        <v>440</v>
      </c>
      <c r="E27" s="338" t="s">
        <v>327</v>
      </c>
      <c r="F27" s="168" t="s">
        <v>60</v>
      </c>
      <c r="G27" s="172" t="s">
        <v>62</v>
      </c>
      <c r="H27" s="169">
        <v>15</v>
      </c>
      <c r="I27" s="171">
        <v>4760</v>
      </c>
      <c r="J27" s="171">
        <v>4760</v>
      </c>
      <c r="K27" s="427">
        <f t="shared" si="3"/>
        <v>0</v>
      </c>
      <c r="L27" s="427">
        <f t="shared" si="4"/>
        <v>383.52</v>
      </c>
      <c r="M27" s="141">
        <f t="shared" si="1"/>
        <v>4376.4799999999996</v>
      </c>
      <c r="N27" s="175"/>
      <c r="Q27" s="51"/>
      <c r="R27" s="52"/>
    </row>
    <row r="28" spans="3:18" ht="27.9" customHeight="1" x14ac:dyDescent="0.3">
      <c r="D28" s="338" t="s">
        <v>441</v>
      </c>
      <c r="E28" s="338" t="s">
        <v>327</v>
      </c>
      <c r="F28" s="168" t="s">
        <v>60</v>
      </c>
      <c r="G28" s="172" t="s">
        <v>62</v>
      </c>
      <c r="H28" s="169">
        <v>15</v>
      </c>
      <c r="I28" s="171">
        <v>4760</v>
      </c>
      <c r="J28" s="171">
        <v>4760</v>
      </c>
      <c r="K28" s="427">
        <f t="shared" si="3"/>
        <v>0</v>
      </c>
      <c r="L28" s="427">
        <f t="shared" si="4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463</v>
      </c>
      <c r="E29" s="338" t="s">
        <v>327</v>
      </c>
      <c r="F29" s="168" t="s">
        <v>60</v>
      </c>
      <c r="G29" s="172" t="s">
        <v>62</v>
      </c>
      <c r="H29" s="169">
        <v>15</v>
      </c>
      <c r="I29" s="171">
        <v>4760</v>
      </c>
      <c r="J29" s="171">
        <v>4760</v>
      </c>
      <c r="K29" s="427">
        <f t="shared" si="3"/>
        <v>0</v>
      </c>
      <c r="L29" s="427">
        <f t="shared" si="4"/>
        <v>383.52</v>
      </c>
      <c r="M29" s="141">
        <f t="shared" si="1"/>
        <v>4376.4799999999996</v>
      </c>
      <c r="N29" s="175"/>
      <c r="O29" s="29"/>
      <c r="Q29" s="51"/>
      <c r="R29" s="52"/>
    </row>
    <row r="30" spans="3:18" ht="27.9" customHeight="1" x14ac:dyDescent="0.3">
      <c r="D30" s="338" t="s">
        <v>464</v>
      </c>
      <c r="E30" s="338" t="s">
        <v>327</v>
      </c>
      <c r="F30" s="168" t="s">
        <v>60</v>
      </c>
      <c r="G30" s="172" t="s">
        <v>62</v>
      </c>
      <c r="H30" s="169">
        <v>15</v>
      </c>
      <c r="I30" s="171">
        <v>4760</v>
      </c>
      <c r="J30" s="171">
        <v>4760</v>
      </c>
      <c r="K30" s="427">
        <f t="shared" si="3"/>
        <v>0</v>
      </c>
      <c r="L30" s="427">
        <f t="shared" si="4"/>
        <v>383.52</v>
      </c>
      <c r="M30" s="141">
        <f t="shared" si="1"/>
        <v>4376.4799999999996</v>
      </c>
      <c r="N30" s="435"/>
      <c r="O30" s="29"/>
      <c r="Q30" s="51"/>
      <c r="R30" s="52"/>
    </row>
    <row r="31" spans="3:18" ht="27.9" customHeight="1" x14ac:dyDescent="0.3">
      <c r="D31" s="338" t="s">
        <v>465</v>
      </c>
      <c r="E31" s="338" t="s">
        <v>327</v>
      </c>
      <c r="F31" s="168" t="s">
        <v>60</v>
      </c>
      <c r="G31" s="172" t="s">
        <v>62</v>
      </c>
      <c r="H31" s="169">
        <v>15</v>
      </c>
      <c r="I31" s="171">
        <v>4760</v>
      </c>
      <c r="J31" s="171">
        <v>4760</v>
      </c>
      <c r="K31" s="427">
        <f t="shared" si="3"/>
        <v>0</v>
      </c>
      <c r="L31" s="427">
        <f t="shared" si="4"/>
        <v>383.52</v>
      </c>
      <c r="M31" s="141">
        <f t="shared" si="1"/>
        <v>4376.4799999999996</v>
      </c>
      <c r="N31" s="435"/>
      <c r="O31" s="29"/>
      <c r="Q31" s="51"/>
      <c r="R31" s="52"/>
    </row>
    <row r="32" spans="3:18" ht="27.9" customHeight="1" x14ac:dyDescent="0.3">
      <c r="D32" s="338"/>
      <c r="E32" s="338" t="s">
        <v>327</v>
      </c>
      <c r="F32" s="168" t="s">
        <v>60</v>
      </c>
      <c r="G32" s="172" t="s">
        <v>62</v>
      </c>
      <c r="H32" s="169">
        <v>15</v>
      </c>
      <c r="I32" s="171">
        <v>4760</v>
      </c>
      <c r="J32" s="171">
        <v>4760</v>
      </c>
      <c r="K32" s="427">
        <v>0</v>
      </c>
      <c r="L32" s="427">
        <f t="shared" ref="L32:L34" si="5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383.52</v>
      </c>
      <c r="M32" s="141">
        <f t="shared" ref="M32:M34" si="6">J32+K32-L32</f>
        <v>4376.4799999999996</v>
      </c>
      <c r="N32" s="435"/>
      <c r="O32" s="29"/>
      <c r="Q32" s="51"/>
      <c r="R32" s="52"/>
    </row>
    <row r="33" spans="4:18" ht="27.9" customHeight="1" x14ac:dyDescent="0.3">
      <c r="D33" s="338"/>
      <c r="E33" s="338" t="s">
        <v>327</v>
      </c>
      <c r="F33" s="168" t="s">
        <v>60</v>
      </c>
      <c r="G33" s="172" t="s">
        <v>62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si="5"/>
        <v>383.52</v>
      </c>
      <c r="M33" s="141">
        <f t="shared" si="6"/>
        <v>4376.4799999999996</v>
      </c>
      <c r="N33" s="435"/>
      <c r="O33" s="29"/>
      <c r="Q33" s="51"/>
      <c r="R33" s="52"/>
    </row>
    <row r="34" spans="4:18" ht="27.9" customHeight="1" x14ac:dyDescent="0.3">
      <c r="D34" s="338"/>
      <c r="E34" s="338" t="s">
        <v>327</v>
      </c>
      <c r="F34" s="168" t="s">
        <v>60</v>
      </c>
      <c r="G34" s="172" t="s">
        <v>62</v>
      </c>
      <c r="H34" s="169">
        <v>13</v>
      </c>
      <c r="I34" s="171">
        <v>4760</v>
      </c>
      <c r="J34" s="171">
        <v>4125.33</v>
      </c>
      <c r="K34" s="427"/>
      <c r="L34" s="427">
        <f t="shared" si="5"/>
        <v>332.38</v>
      </c>
      <c r="M34" s="141">
        <f t="shared" si="6"/>
        <v>3792.95</v>
      </c>
      <c r="N34" s="435"/>
      <c r="O34" s="29"/>
      <c r="Q34" s="51"/>
      <c r="R34" s="52"/>
    </row>
    <row r="35" spans="4:18" ht="27.9" customHeight="1" x14ac:dyDescent="0.3">
      <c r="D35" s="338"/>
      <c r="E35" s="338" t="s">
        <v>327</v>
      </c>
      <c r="F35" s="168" t="s">
        <v>60</v>
      </c>
      <c r="G35" s="172" t="s">
        <v>62</v>
      </c>
      <c r="H35" s="169">
        <v>15</v>
      </c>
      <c r="I35" s="171">
        <v>4760</v>
      </c>
      <c r="J35" s="171">
        <v>4760</v>
      </c>
      <c r="K35" s="427"/>
      <c r="L35" s="427">
        <f t="shared" ref="L35" si="7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:M37" si="8">J35+K35-L35</f>
        <v>4376.4799999999996</v>
      </c>
      <c r="N35" s="435"/>
      <c r="O35" s="29"/>
      <c r="Q35" s="51"/>
      <c r="R35" s="52"/>
    </row>
    <row r="36" spans="4:18" ht="27.9" customHeight="1" x14ac:dyDescent="0.3">
      <c r="D36" s="338"/>
      <c r="E36" s="338" t="s">
        <v>327</v>
      </c>
      <c r="F36" s="168" t="s">
        <v>60</v>
      </c>
      <c r="G36" s="172" t="s">
        <v>62</v>
      </c>
      <c r="H36" s="169">
        <v>15</v>
      </c>
      <c r="I36" s="171">
        <v>3908</v>
      </c>
      <c r="J36" s="171">
        <v>3908</v>
      </c>
      <c r="K36" s="427">
        <f t="shared" ref="K36" si="9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27">
        <v>290</v>
      </c>
      <c r="M36" s="141">
        <f t="shared" si="8"/>
        <v>3618</v>
      </c>
      <c r="N36" s="435"/>
      <c r="O36" s="29"/>
      <c r="Q36" s="51"/>
      <c r="R36" s="52"/>
    </row>
    <row r="37" spans="4:18" ht="27.9" customHeight="1" x14ac:dyDescent="0.3">
      <c r="D37" s="338"/>
      <c r="E37" s="338" t="s">
        <v>327</v>
      </c>
      <c r="F37" s="168" t="s">
        <v>60</v>
      </c>
      <c r="G37" s="172" t="s">
        <v>62</v>
      </c>
      <c r="H37" s="169">
        <v>12</v>
      </c>
      <c r="I37" s="171">
        <v>4760</v>
      </c>
      <c r="J37" s="171">
        <v>3807.99</v>
      </c>
      <c r="K37" s="427"/>
      <c r="L37" s="427">
        <v>306.81</v>
      </c>
      <c r="M37" s="141">
        <f t="shared" si="8"/>
        <v>3501.18</v>
      </c>
      <c r="N37" s="258"/>
      <c r="Q37" s="51"/>
      <c r="R37" s="52"/>
    </row>
    <row r="38" spans="4:18" ht="12" customHeight="1" x14ac:dyDescent="0.25">
      <c r="D38" s="418"/>
      <c r="E38" s="347"/>
      <c r="F38" s="20"/>
      <c r="G38" s="20"/>
      <c r="H38" s="20"/>
      <c r="I38" s="24"/>
      <c r="J38" s="26"/>
      <c r="K38" s="26"/>
      <c r="L38" s="26"/>
      <c r="M38" s="26"/>
      <c r="N38" s="26"/>
      <c r="Q38" s="51"/>
    </row>
    <row r="39" spans="4:18" ht="26.1" customHeight="1" thickBot="1" x14ac:dyDescent="0.35">
      <c r="D39" s="483" t="s">
        <v>66</v>
      </c>
      <c r="E39" s="484"/>
      <c r="F39" s="484"/>
      <c r="G39" s="484"/>
      <c r="H39" s="433"/>
      <c r="I39" s="434">
        <f>SUM(I11:I37)</f>
        <v>111801</v>
      </c>
      <c r="J39" s="181">
        <f>SUM(J11:J38)</f>
        <v>110214.32</v>
      </c>
      <c r="K39" s="181">
        <f>SUM(K11:K38)</f>
        <v>0</v>
      </c>
      <c r="L39" s="181">
        <f>SUM(L11:L38)</f>
        <v>9283.9500000000025</v>
      </c>
      <c r="M39" s="181">
        <f>SUM(M11:M38)</f>
        <v>100930.36999999994</v>
      </c>
      <c r="N39" s="45"/>
      <c r="Q39" s="51"/>
      <c r="R39" s="52"/>
    </row>
    <row r="40" spans="4:18" ht="13.8" thickTop="1" x14ac:dyDescent="0.25">
      <c r="I40" s="46"/>
      <c r="Q40" s="51"/>
    </row>
    <row r="41" spans="4:18" x14ac:dyDescent="0.25">
      <c r="Q41" s="51"/>
    </row>
    <row r="42" spans="4:18" x14ac:dyDescent="0.25">
      <c r="Q42" s="51"/>
    </row>
    <row r="43" spans="4:18" x14ac:dyDescent="0.25">
      <c r="F43" s="30" t="s">
        <v>118</v>
      </c>
      <c r="I43" s="30"/>
      <c r="J43" s="30"/>
      <c r="K43" s="30"/>
      <c r="L43" s="30"/>
      <c r="M43" s="62"/>
      <c r="N43" s="62"/>
      <c r="Q43" s="51"/>
    </row>
    <row r="44" spans="4:18" x14ac:dyDescent="0.25">
      <c r="F44" s="29" t="s">
        <v>485</v>
      </c>
      <c r="M44" s="499" t="s">
        <v>190</v>
      </c>
      <c r="N44" s="499"/>
      <c r="Q44" s="51"/>
    </row>
    <row r="45" spans="4:18" x14ac:dyDescent="0.25">
      <c r="F45" s="30" t="s">
        <v>11</v>
      </c>
      <c r="G45" s="30"/>
      <c r="H45" s="30"/>
      <c r="I45" s="30"/>
      <c r="J45" s="30"/>
      <c r="K45" s="30"/>
      <c r="L45" s="30"/>
      <c r="M45" s="500" t="s">
        <v>161</v>
      </c>
      <c r="N45" s="500"/>
      <c r="Q45" s="51"/>
    </row>
    <row r="46" spans="4:18" x14ac:dyDescent="0.25">
      <c r="N46" s="51"/>
      <c r="Q46" s="51"/>
    </row>
    <row r="47" spans="4:18" x14ac:dyDescent="0.25">
      <c r="N47" s="51"/>
    </row>
    <row r="48" spans="4:18" x14ac:dyDescent="0.25">
      <c r="N48" s="51"/>
    </row>
    <row r="49" spans="4:18" x14ac:dyDescent="0.25">
      <c r="N49" s="51"/>
    </row>
    <row r="50" spans="4:18" ht="17.399999999999999" x14ac:dyDescent="0.3"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</row>
    <row r="51" spans="4:18" ht="35.1" customHeight="1" x14ac:dyDescent="0.6">
      <c r="D51" s="534" t="s">
        <v>12</v>
      </c>
      <c r="E51" s="535"/>
      <c r="F51" s="535"/>
      <c r="G51" s="535"/>
      <c r="H51" s="535"/>
      <c r="I51" s="535"/>
      <c r="J51" s="535"/>
      <c r="K51" s="535"/>
      <c r="L51" s="535"/>
      <c r="M51" s="535"/>
      <c r="N51" s="536"/>
    </row>
    <row r="52" spans="4:18" ht="24.75" customHeight="1" x14ac:dyDescent="0.6">
      <c r="D52" s="528" t="str">
        <f>D5</f>
        <v>NOMINA 1RA QUINCENA DE AGOSTO DE  2021</v>
      </c>
      <c r="E52" s="529"/>
      <c r="F52" s="529"/>
      <c r="G52" s="529"/>
      <c r="H52" s="529"/>
      <c r="I52" s="529"/>
      <c r="J52" s="529"/>
      <c r="K52" s="529"/>
      <c r="L52" s="529"/>
      <c r="M52" s="529"/>
      <c r="N52" s="530"/>
    </row>
    <row r="53" spans="4:18" ht="28.5" customHeight="1" x14ac:dyDescent="0.6">
      <c r="D53" s="539" t="s">
        <v>254</v>
      </c>
      <c r="E53" s="540"/>
      <c r="F53" s="540"/>
      <c r="G53" s="540"/>
      <c r="H53" s="540"/>
      <c r="I53" s="540"/>
      <c r="J53" s="540"/>
      <c r="K53" s="540"/>
      <c r="L53" s="540"/>
      <c r="M53" s="540"/>
      <c r="N53" s="541"/>
    </row>
    <row r="54" spans="4:18" x14ac:dyDescent="0.25">
      <c r="D54" s="333"/>
      <c r="E54" s="426" t="s">
        <v>307</v>
      </c>
      <c r="F54" s="115"/>
      <c r="G54" s="115"/>
      <c r="H54" s="134"/>
      <c r="I54" s="116"/>
      <c r="J54" s="531"/>
      <c r="K54" s="532"/>
      <c r="L54" s="532"/>
      <c r="M54" s="532"/>
      <c r="N54" s="533"/>
    </row>
    <row r="55" spans="4:18" x14ac:dyDescent="0.25">
      <c r="D55" s="335" t="s">
        <v>3</v>
      </c>
      <c r="E55" s="334" t="s">
        <v>308</v>
      </c>
      <c r="F55" s="117"/>
      <c r="G55" s="117"/>
      <c r="H55" s="117"/>
      <c r="I55" s="118" t="s">
        <v>1</v>
      </c>
      <c r="J55" s="119" t="s">
        <v>150</v>
      </c>
      <c r="K55" s="119" t="s">
        <v>154</v>
      </c>
      <c r="L55" s="119"/>
      <c r="M55" s="117" t="s">
        <v>160</v>
      </c>
      <c r="N55" s="117"/>
    </row>
    <row r="56" spans="4:18" x14ac:dyDescent="0.25">
      <c r="D56" s="335"/>
      <c r="E56" s="334"/>
      <c r="F56" s="118"/>
      <c r="G56" s="118" t="s">
        <v>10</v>
      </c>
      <c r="H56" s="117"/>
      <c r="I56" s="117" t="s">
        <v>152</v>
      </c>
      <c r="J56" s="118" t="s">
        <v>153</v>
      </c>
      <c r="K56" s="118" t="s">
        <v>155</v>
      </c>
      <c r="L56" s="118" t="s">
        <v>156</v>
      </c>
      <c r="M56" s="117" t="s">
        <v>159</v>
      </c>
      <c r="N56" s="117" t="s">
        <v>158</v>
      </c>
    </row>
    <row r="57" spans="4:18" x14ac:dyDescent="0.25">
      <c r="D57" s="336"/>
      <c r="E57" s="336"/>
      <c r="F57" s="119" t="s">
        <v>254</v>
      </c>
      <c r="G57" s="119" t="s">
        <v>9</v>
      </c>
      <c r="H57" s="119" t="s">
        <v>165</v>
      </c>
      <c r="I57" s="119"/>
      <c r="J57" s="119"/>
      <c r="K57" s="119"/>
      <c r="L57" s="119"/>
      <c r="M57" s="119"/>
      <c r="N57" s="119"/>
    </row>
    <row r="58" spans="4:18" x14ac:dyDescent="0.25">
      <c r="G58" s="87"/>
      <c r="H58" s="87"/>
      <c r="I58" s="87"/>
      <c r="J58" s="87"/>
      <c r="K58" s="87"/>
      <c r="L58" s="87"/>
      <c r="M58" s="87"/>
      <c r="N58" s="87"/>
    </row>
    <row r="59" spans="4:18" ht="15" customHeight="1" x14ac:dyDescent="0.3">
      <c r="D59" s="417"/>
      <c r="E59" s="417"/>
      <c r="F59" s="177"/>
      <c r="G59" s="169"/>
      <c r="H59" s="169"/>
      <c r="I59" s="170"/>
      <c r="J59" s="171"/>
      <c r="K59" s="171"/>
      <c r="L59" s="171"/>
      <c r="M59" s="171"/>
      <c r="N59" s="19"/>
      <c r="Q59" s="51"/>
      <c r="R59" s="52"/>
    </row>
    <row r="60" spans="4:18" ht="39.9" customHeight="1" x14ac:dyDescent="0.3">
      <c r="D60" s="419" t="s">
        <v>442</v>
      </c>
      <c r="E60" s="420" t="s">
        <v>319</v>
      </c>
      <c r="F60" s="169" t="s">
        <v>121</v>
      </c>
      <c r="G60" s="169" t="s">
        <v>122</v>
      </c>
      <c r="H60" s="169">
        <v>15</v>
      </c>
      <c r="I60" s="171">
        <v>3922</v>
      </c>
      <c r="J60" s="171">
        <v>3922</v>
      </c>
      <c r="K60" s="427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7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291.52999999999997</v>
      </c>
      <c r="M60" s="171">
        <f t="shared" ref="M60:M66" si="10">J60-L60</f>
        <v>3630.4700000000003</v>
      </c>
      <c r="N60" s="19"/>
      <c r="Q60" s="51"/>
      <c r="R60" s="52"/>
    </row>
    <row r="61" spans="4:18" ht="39.9" customHeight="1" x14ac:dyDescent="0.3">
      <c r="D61" s="341" t="s">
        <v>443</v>
      </c>
      <c r="E61" s="341" t="s">
        <v>319</v>
      </c>
      <c r="F61" s="172" t="s">
        <v>123</v>
      </c>
      <c r="G61" s="172" t="s">
        <v>124</v>
      </c>
      <c r="H61" s="172">
        <v>15</v>
      </c>
      <c r="I61" s="171">
        <v>4483</v>
      </c>
      <c r="J61" s="171">
        <v>4483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352.56</v>
      </c>
      <c r="M61" s="171">
        <f t="shared" si="10"/>
        <v>4130.4399999999996</v>
      </c>
      <c r="N61" s="19"/>
      <c r="Q61" s="51"/>
      <c r="R61" s="52"/>
    </row>
    <row r="62" spans="4:18" ht="39.9" customHeight="1" x14ac:dyDescent="0.3">
      <c r="D62" s="421" t="s">
        <v>444</v>
      </c>
      <c r="E62" s="338" t="s">
        <v>319</v>
      </c>
      <c r="F62" s="169" t="s">
        <v>225</v>
      </c>
      <c r="G62" s="169" t="s">
        <v>124</v>
      </c>
      <c r="H62" s="169">
        <v>15</v>
      </c>
      <c r="I62" s="171">
        <v>3183</v>
      </c>
      <c r="J62" s="171">
        <f>I62</f>
        <v>3183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1">
        <f t="shared" si="10"/>
        <v>3096.98</v>
      </c>
      <c r="N62" s="19"/>
      <c r="Q62" s="51"/>
      <c r="R62" s="52"/>
    </row>
    <row r="63" spans="4:18" ht="39.9" customHeight="1" x14ac:dyDescent="0.3">
      <c r="D63" s="422" t="s">
        <v>445</v>
      </c>
      <c r="E63" s="423" t="s">
        <v>319</v>
      </c>
      <c r="F63" s="169" t="s">
        <v>174</v>
      </c>
      <c r="G63" s="169" t="s">
        <v>36</v>
      </c>
      <c r="H63" s="169">
        <v>15</v>
      </c>
      <c r="I63" s="171">
        <v>3183</v>
      </c>
      <c r="J63" s="171">
        <f>I63</f>
        <v>3183</v>
      </c>
      <c r="K63" s="427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27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86.02</v>
      </c>
      <c r="M63" s="171">
        <f t="shared" si="10"/>
        <v>3096.98</v>
      </c>
      <c r="N63" s="19"/>
      <c r="Q63" s="51"/>
      <c r="R63" s="52"/>
    </row>
    <row r="64" spans="4:18" ht="39.9" customHeight="1" x14ac:dyDescent="0.3">
      <c r="D64" s="424" t="s">
        <v>423</v>
      </c>
      <c r="E64" s="424" t="s">
        <v>319</v>
      </c>
      <c r="F64" s="260" t="s">
        <v>459</v>
      </c>
      <c r="G64" s="255" t="s">
        <v>124</v>
      </c>
      <c r="H64" s="256">
        <v>15</v>
      </c>
      <c r="I64" s="254">
        <v>3908</v>
      </c>
      <c r="J64" s="258">
        <v>3908</v>
      </c>
      <c r="K64" s="457">
        <v>0</v>
      </c>
      <c r="L64" s="427">
        <v>290</v>
      </c>
      <c r="M64" s="171">
        <f t="shared" si="10"/>
        <v>3618</v>
      </c>
      <c r="N64" s="477"/>
      <c r="Q64" s="51"/>
      <c r="R64" s="52"/>
    </row>
    <row r="65" spans="4:18" ht="39.9" customHeight="1" x14ac:dyDescent="0.3">
      <c r="D65" s="424"/>
      <c r="E65" s="424" t="s">
        <v>327</v>
      </c>
      <c r="F65" s="260" t="s">
        <v>478</v>
      </c>
      <c r="G65" s="255" t="s">
        <v>479</v>
      </c>
      <c r="H65" s="256">
        <v>15</v>
      </c>
      <c r="I65" s="254">
        <v>3933</v>
      </c>
      <c r="J65" s="258">
        <v>3933</v>
      </c>
      <c r="K65" s="457"/>
      <c r="L65" s="427">
        <v>292.72000000000003</v>
      </c>
      <c r="M65" s="171">
        <f t="shared" si="10"/>
        <v>3640.2799999999997</v>
      </c>
      <c r="N65" s="477"/>
      <c r="Q65" s="51"/>
      <c r="R65" s="52"/>
    </row>
    <row r="66" spans="4:18" ht="39.9" customHeight="1" x14ac:dyDescent="0.3">
      <c r="D66" s="424" t="s">
        <v>423</v>
      </c>
      <c r="E66" s="424" t="s">
        <v>327</v>
      </c>
      <c r="F66" s="260" t="s">
        <v>176</v>
      </c>
      <c r="G66" s="255" t="s">
        <v>36</v>
      </c>
      <c r="H66" s="256">
        <v>15</v>
      </c>
      <c r="I66" s="254">
        <v>4041</v>
      </c>
      <c r="J66" s="258">
        <v>4041</v>
      </c>
      <c r="K66" s="457">
        <v>0</v>
      </c>
      <c r="L66" s="427">
        <f>IFERROR(IF(ROUND((((J66/H66*30.4)-VLOOKUP((J66/H66*30.4),TARIFA,1))*VLOOKUP((J66/H66*30.4),TARIFA,3)+VLOOKUP((J66/H66*30.4),TARIFA,2)-VLOOKUP((J66/H66*30.4),SUBSIDIO,2))/30.4*H66,2)&gt;0,ROUND((((J66/H66*30.4)-VLOOKUP((J66/H66*30.4),TARIFA,1))*VLOOKUP((J66/H66*30.4),TARIFA,3)+VLOOKUP((J66/H66*30.4),TARIFA,2)-VLOOKUP((J66/H66*30.4),SUBSIDIO,2))/30.4*H66,2),0),0)</f>
        <v>304.47000000000003</v>
      </c>
      <c r="M66" s="171">
        <f t="shared" si="10"/>
        <v>3736.5299999999997</v>
      </c>
      <c r="N66" s="77"/>
      <c r="O66" s="86"/>
      <c r="Q66" s="51"/>
      <c r="R66" s="52"/>
    </row>
    <row r="67" spans="4:18" ht="50.1" customHeight="1" x14ac:dyDescent="0.3">
      <c r="D67" s="425"/>
      <c r="E67" s="425"/>
      <c r="F67" s="259"/>
      <c r="G67" s="259"/>
      <c r="H67" s="178"/>
      <c r="I67" s="257"/>
      <c r="J67" s="261"/>
      <c r="K67" s="262"/>
      <c r="L67" s="262"/>
      <c r="M67" s="262"/>
      <c r="O67" s="86"/>
    </row>
    <row r="68" spans="4:18" ht="33.75" customHeight="1" thickBot="1" x14ac:dyDescent="0.35">
      <c r="D68" s="537" t="s">
        <v>66</v>
      </c>
      <c r="E68" s="538"/>
      <c r="F68" s="538"/>
      <c r="G68" s="538"/>
      <c r="H68" s="179"/>
      <c r="I68" s="180">
        <f>SUM(I59:I67)</f>
        <v>26653</v>
      </c>
      <c r="J68" s="180">
        <f>SUM(J59:J67)</f>
        <v>26653</v>
      </c>
      <c r="K68" s="180">
        <f>SUM(K59:K67)</f>
        <v>0</v>
      </c>
      <c r="L68" s="180">
        <f>SUM(L59:L67)</f>
        <v>1703.32</v>
      </c>
      <c r="M68" s="180">
        <f>SUM(M59:M67)</f>
        <v>24949.679999999997</v>
      </c>
      <c r="N68" s="27"/>
    </row>
    <row r="69" spans="4:18" ht="13.8" thickTop="1" x14ac:dyDescent="0.25"/>
    <row r="76" spans="4:18" x14ac:dyDescent="0.25">
      <c r="F76" s="30" t="s">
        <v>118</v>
      </c>
      <c r="I76" s="30"/>
      <c r="J76" s="30"/>
      <c r="K76" s="30"/>
      <c r="L76" s="30"/>
      <c r="M76" s="62"/>
      <c r="N76" s="62"/>
    </row>
    <row r="77" spans="4:18" ht="24.9" customHeight="1" x14ac:dyDescent="0.25">
      <c r="F77" s="29" t="s">
        <v>486</v>
      </c>
      <c r="M77" s="499" t="s">
        <v>221</v>
      </c>
      <c r="N77" s="499"/>
    </row>
    <row r="78" spans="4:18" x14ac:dyDescent="0.25">
      <c r="F78" s="30" t="s">
        <v>11</v>
      </c>
      <c r="G78" s="30"/>
      <c r="H78" s="30"/>
      <c r="I78" s="30"/>
      <c r="J78" s="30"/>
      <c r="K78" s="30"/>
      <c r="L78" s="30"/>
      <c r="M78" s="500" t="s">
        <v>161</v>
      </c>
      <c r="N78" s="500"/>
    </row>
    <row r="81" spans="6:14" ht="24.9" customHeight="1" x14ac:dyDescent="0.25">
      <c r="F81" s="37"/>
      <c r="G81" s="37"/>
      <c r="H81" s="37"/>
      <c r="I81" s="37"/>
      <c r="J81" s="37"/>
      <c r="K81" s="37"/>
      <c r="L81" s="37"/>
      <c r="M81" s="37"/>
      <c r="N81" s="37"/>
    </row>
    <row r="82" spans="6:14" ht="24.9" customHeight="1" x14ac:dyDescent="0.25">
      <c r="F82" s="38"/>
      <c r="G82" s="37"/>
      <c r="H82" s="37"/>
      <c r="I82" s="38"/>
      <c r="J82" s="38"/>
      <c r="K82" s="38"/>
      <c r="L82" s="38"/>
      <c r="M82" s="38"/>
      <c r="N82" s="38"/>
    </row>
    <row r="83" spans="6:14" x14ac:dyDescent="0.25">
      <c r="F83" s="21"/>
      <c r="G83" s="37"/>
      <c r="H83" s="37"/>
      <c r="I83" s="37"/>
      <c r="J83" s="37"/>
      <c r="K83" s="37"/>
      <c r="L83" s="37"/>
      <c r="M83" s="37"/>
      <c r="N83" s="37"/>
    </row>
    <row r="84" spans="6:14" x14ac:dyDescent="0.25">
      <c r="F84" s="32"/>
      <c r="G84" s="30"/>
      <c r="H84" s="30"/>
      <c r="I84" s="30"/>
      <c r="J84" s="30"/>
      <c r="K84" s="30"/>
      <c r="L84" s="30"/>
      <c r="M84" s="30"/>
      <c r="N84" s="30"/>
    </row>
  </sheetData>
  <sheetProtection selectLockedCells="1" selectUnlockedCells="1"/>
  <mergeCells count="16">
    <mergeCell ref="M44:N44"/>
    <mergeCell ref="J54:N54"/>
    <mergeCell ref="M78:N78"/>
    <mergeCell ref="M45:N45"/>
    <mergeCell ref="D4:N4"/>
    <mergeCell ref="D51:N51"/>
    <mergeCell ref="D52:N52"/>
    <mergeCell ref="D68:G68"/>
    <mergeCell ref="M77:N77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F11" sqref="F11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8" hidden="1" x14ac:dyDescent="0.3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8" x14ac:dyDescent="0.3">
      <c r="C5" s="547" t="s">
        <v>164</v>
      </c>
      <c r="D5" s="548"/>
      <c r="E5" s="548"/>
      <c r="F5" s="548"/>
      <c r="G5" s="548"/>
      <c r="H5" s="548"/>
      <c r="I5" s="548"/>
      <c r="J5" s="548"/>
      <c r="K5" s="549"/>
    </row>
    <row r="6" spans="3:13" ht="19.8" x14ac:dyDescent="0.3">
      <c r="C6" s="547" t="s">
        <v>490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5">
      <c r="C7" s="365"/>
      <c r="D7" s="429" t="s">
        <v>307</v>
      </c>
      <c r="E7" s="104"/>
      <c r="F7" s="104"/>
      <c r="G7" s="105"/>
      <c r="H7" s="515" t="s">
        <v>0</v>
      </c>
      <c r="I7" s="517"/>
      <c r="J7" s="106"/>
      <c r="K7" s="114"/>
    </row>
    <row r="8" spans="3:13" x14ac:dyDescent="0.25">
      <c r="C8" s="366" t="s">
        <v>3</v>
      </c>
      <c r="D8" s="366" t="s">
        <v>308</v>
      </c>
      <c r="E8" s="105"/>
      <c r="F8" s="105"/>
      <c r="G8" s="105"/>
      <c r="H8" s="109" t="s">
        <v>1</v>
      </c>
      <c r="I8" s="109"/>
      <c r="J8" s="106" t="s">
        <v>150</v>
      </c>
      <c r="K8" s="105" t="s">
        <v>162</v>
      </c>
    </row>
    <row r="9" spans="3:13" ht="13.8" x14ac:dyDescent="0.25">
      <c r="C9" s="367"/>
      <c r="D9" s="366"/>
      <c r="E9" s="111" t="s">
        <v>166</v>
      </c>
      <c r="F9" s="111" t="s">
        <v>167</v>
      </c>
      <c r="G9" s="105" t="s">
        <v>165</v>
      </c>
      <c r="H9" s="105" t="s">
        <v>7</v>
      </c>
      <c r="I9" s="105"/>
      <c r="J9" s="105" t="s">
        <v>153</v>
      </c>
      <c r="K9" s="105"/>
    </row>
    <row r="10" spans="3:13" ht="13.8" x14ac:dyDescent="0.25">
      <c r="C10" s="366"/>
      <c r="D10" s="366"/>
      <c r="E10" s="112" t="s">
        <v>70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446</v>
      </c>
      <c r="D12" s="459" t="s">
        <v>327</v>
      </c>
      <c r="E12" s="460" t="s">
        <v>63</v>
      </c>
      <c r="F12" s="460" t="s">
        <v>39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447</v>
      </c>
      <c r="D13" s="459" t="s">
        <v>319</v>
      </c>
      <c r="E13" s="460" t="s">
        <v>64</v>
      </c>
      <c r="F13" s="460" t="s">
        <v>65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448</v>
      </c>
      <c r="D14" s="459" t="s">
        <v>319</v>
      </c>
      <c r="E14" s="460" t="s">
        <v>32</v>
      </c>
      <c r="F14" s="460" t="s">
        <v>30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449</v>
      </c>
      <c r="D15" s="459" t="s">
        <v>319</v>
      </c>
      <c r="E15" s="460" t="s">
        <v>40</v>
      </c>
      <c r="F15" s="460" t="s">
        <v>258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450</v>
      </c>
      <c r="D16" s="459" t="s">
        <v>319</v>
      </c>
      <c r="E16" s="466" t="s">
        <v>42</v>
      </c>
      <c r="F16" s="460" t="s">
        <v>43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451</v>
      </c>
      <c r="D17" s="459" t="s">
        <v>319</v>
      </c>
      <c r="E17" s="466" t="s">
        <v>57</v>
      </c>
      <c r="F17" s="460" t="s">
        <v>84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350</v>
      </c>
      <c r="D18" s="459" t="s">
        <v>319</v>
      </c>
      <c r="E18" s="460" t="s">
        <v>45</v>
      </c>
      <c r="F18" s="460" t="s">
        <v>474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66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487</v>
      </c>
      <c r="F26" s="1"/>
      <c r="G26" s="1"/>
      <c r="H26" s="1"/>
      <c r="I26" s="1"/>
      <c r="J26" s="543" t="s">
        <v>190</v>
      </c>
      <c r="K26" s="543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0" t="s">
        <v>161</v>
      </c>
      <c r="K27" s="500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305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278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306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467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279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280</v>
      </c>
      <c r="C11" s="276">
        <v>3933</v>
      </c>
      <c r="D11" s="275"/>
      <c r="E11" s="275"/>
      <c r="F11" s="275"/>
      <c r="G11" s="277"/>
      <c r="H11" s="550" t="s">
        <v>460</v>
      </c>
      <c r="I11" s="550"/>
      <c r="J11" s="550"/>
      <c r="K11" s="550"/>
      <c r="L11" s="550"/>
      <c r="M11" s="550"/>
      <c r="N11" s="550"/>
      <c r="O11" s="550"/>
      <c r="R11" s="278"/>
      <c r="S11" s="278"/>
      <c r="T11" s="278"/>
      <c r="U11" s="278"/>
      <c r="V11" s="278"/>
      <c r="W11" s="278"/>
      <c r="X11" s="278"/>
      <c r="Y11" s="550" t="s">
        <v>281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79" t="s">
        <v>282</v>
      </c>
      <c r="C12" s="280">
        <f>C11/15*30.4</f>
        <v>7970.8799999999992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283</v>
      </c>
      <c r="C13" s="280">
        <v>0</v>
      </c>
      <c r="D13" s="281"/>
      <c r="E13" s="281"/>
      <c r="F13" s="281"/>
      <c r="H13" s="471" t="s">
        <v>462</v>
      </c>
      <c r="I13" s="285"/>
      <c r="J13" s="278"/>
      <c r="K13" s="1"/>
      <c r="L13" s="285"/>
      <c r="M13" s="278"/>
      <c r="N13" s="278"/>
      <c r="P13" s="285" t="s">
        <v>154</v>
      </c>
      <c r="Q13" s="286"/>
      <c r="Y13" s="285" t="s">
        <v>284</v>
      </c>
      <c r="Z13" s="285"/>
      <c r="AA13" s="278"/>
      <c r="AB13" s="1"/>
      <c r="AC13" s="285"/>
      <c r="AD13" s="278"/>
      <c r="AE13" s="278"/>
      <c r="AG13" s="285" t="s">
        <v>154</v>
      </c>
      <c r="AH13" s="286"/>
    </row>
    <row r="14" spans="2:34" ht="13.5" customHeight="1" x14ac:dyDescent="0.3">
      <c r="B14" s="284" t="s">
        <v>285</v>
      </c>
      <c r="C14" s="287"/>
      <c r="D14" s="281"/>
      <c r="E14" s="281"/>
      <c r="F14" s="281"/>
      <c r="H14" s="277" t="s">
        <v>279</v>
      </c>
      <c r="I14" s="278"/>
      <c r="J14" s="285"/>
      <c r="K14" s="288"/>
      <c r="L14" s="277"/>
      <c r="M14" s="285"/>
      <c r="N14" s="289"/>
      <c r="O14" s="290"/>
      <c r="P14" s="277" t="s">
        <v>286</v>
      </c>
      <c r="Q14" s="291"/>
      <c r="Y14" s="277" t="s">
        <v>279</v>
      </c>
      <c r="Z14" s="278"/>
      <c r="AA14" s="285"/>
      <c r="AB14" s="288"/>
      <c r="AC14" s="277"/>
      <c r="AD14" s="285"/>
      <c r="AE14" s="289"/>
      <c r="AF14" s="290"/>
      <c r="AG14" s="277" t="s">
        <v>286</v>
      </c>
      <c r="AH14" s="291"/>
    </row>
    <row r="15" spans="2:34" ht="20.25" customHeight="1" x14ac:dyDescent="0.25">
      <c r="B15" s="284" t="s">
        <v>287</v>
      </c>
      <c r="C15" s="280">
        <f>C12-C13</f>
        <v>7970.8799999999992</v>
      </c>
      <c r="D15" s="281"/>
      <c r="E15" s="292"/>
      <c r="F15" s="281"/>
      <c r="H15" s="293" t="s">
        <v>288</v>
      </c>
      <c r="I15" s="293" t="s">
        <v>289</v>
      </c>
      <c r="J15" s="293" t="s">
        <v>290</v>
      </c>
      <c r="K15" s="294"/>
      <c r="L15" s="293"/>
      <c r="M15" s="293"/>
      <c r="N15" s="293"/>
      <c r="O15" s="295"/>
      <c r="P15" s="293" t="s">
        <v>291</v>
      </c>
      <c r="Q15" s="293" t="s">
        <v>154</v>
      </c>
      <c r="Y15" s="293" t="s">
        <v>288</v>
      </c>
      <c r="Z15" s="293" t="s">
        <v>289</v>
      </c>
      <c r="AA15" s="293" t="s">
        <v>290</v>
      </c>
      <c r="AB15" s="294"/>
      <c r="AC15" s="293"/>
      <c r="AD15" s="293"/>
      <c r="AE15" s="293"/>
      <c r="AF15" s="295"/>
      <c r="AG15" s="293" t="s">
        <v>291</v>
      </c>
      <c r="AH15" s="293" t="s">
        <v>154</v>
      </c>
    </row>
    <row r="16" spans="2:34" ht="22.5" customHeight="1" x14ac:dyDescent="0.25">
      <c r="B16" s="284" t="s">
        <v>292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293</v>
      </c>
      <c r="C18" s="280">
        <f>C15-C16</f>
        <v>2499.9499999999989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294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295</v>
      </c>
      <c r="C21" s="302">
        <f>C18*C19</f>
        <v>271.99455999999986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296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297</v>
      </c>
      <c r="C24" s="305">
        <f>+C21+C22</f>
        <v>593.25455999999986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298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299</v>
      </c>
      <c r="C28" s="312">
        <f>IF(C24&gt;C26,C24-C26,0)</f>
        <v>593.25455999999986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300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301</v>
      </c>
      <c r="C31" s="315">
        <f>IF((C28/30.4*15)&gt;0,(C28/30.4*15),0)</f>
        <v>292.72428947368417</v>
      </c>
      <c r="D31" s="281"/>
      <c r="E31" s="281"/>
      <c r="F31" s="281"/>
    </row>
    <row r="32" spans="2:34" ht="20.25" customHeight="1" thickBot="1" x14ac:dyDescent="0.3">
      <c r="B32" s="314" t="s">
        <v>302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303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304</v>
      </c>
      <c r="C36" s="318"/>
      <c r="D36" s="264"/>
      <c r="E36" s="264"/>
      <c r="F36" s="264"/>
    </row>
    <row r="37" spans="2:6" ht="17.25" customHeight="1" x14ac:dyDescent="0.3">
      <c r="B37" s="317" t="s">
        <v>461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2021-08-13T16:17:18Z</cp:lastPrinted>
  <dcterms:created xsi:type="dcterms:W3CDTF">2000-05-05T04:08:27Z</dcterms:created>
  <dcterms:modified xsi:type="dcterms:W3CDTF">2021-09-07T15:39:26Z</dcterms:modified>
</cp:coreProperties>
</file>